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fsh\areas\DEM\Comum\FEG_Fundo Europeu de Ajustamento à Globalização\2026 - novo regulamento e formularios\formulario de candidatura\"/>
    </mc:Choice>
  </mc:AlternateContent>
  <xr:revisionPtr revIDLastSave="0" documentId="13_ncr:1_{102EF72B-E96C-42D7-9D09-784DB7AD55DE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orçamento para medidas FEG" sheetId="1" r:id="rId1"/>
    <sheet name="Definitions - type of measures" sheetId="6" r:id="rId2"/>
    <sheet name="EGF_categ_measures" sheetId="3" r:id="rId3"/>
    <sheet name="summary original budget" sheetId="4" r:id="rId4"/>
    <sheet name="summary ACTUAL budget" sheetId="5" r:id="rId5"/>
    <sheet name="Max Cofinancing rate per MS" sheetId="7" r:id="rId6"/>
  </sheets>
  <definedNames>
    <definedName name="actual_contrib_due">'orçamento para medidas FEG'!#REF!</definedName>
    <definedName name="actual_sub_total_actions">'orçamento para medidas FEG'!$K$21</definedName>
    <definedName name="actual_sub_total_implement">'orçamento para medidas FEG'!$K$29</definedName>
    <definedName name="actual_total_cost">'orçamento para medidas FEG'!$K$31</definedName>
    <definedName name="ALMP_categ_actions" localSheetId="4">EGF_categ_measures!#REF!</definedName>
    <definedName name="ALMP_categ_actions">EGF_categ_measures!#REF!</definedName>
    <definedName name="_xlnm.Print_Area" localSheetId="2">EGF_categ_measures!#REF!</definedName>
    <definedName name="_xlnm.Print_Area" localSheetId="0">'orçamento para medidas FEG'!$B$2:$N$47</definedName>
    <definedName name="balance_EGF_unspent_fund">'orçamento para medidas FEG'!$K$39</definedName>
    <definedName name="categ_measures" localSheetId="4">EGF_categ_measures!#REF!</definedName>
    <definedName name="categ_measures">EGF_categ_measures!#REF!</definedName>
    <definedName name="categories" localSheetId="4">EGF_categ_measures!#REF!</definedName>
    <definedName name="categories">EGF_categ_measures!#REF!</definedName>
    <definedName name="contribution">'orçamento para medidas FEG'!$F$34</definedName>
    <definedName name="EGF_categ_actions" localSheetId="4">EGF_categ_measures!#REF!</definedName>
    <definedName name="EGF_categ_actions">EGF_categ_measures!#REF!</definedName>
    <definedName name="EGF_categ_measures">EGF_categ_measures!$A$1:$A$5</definedName>
    <definedName name="egf_share_actual_expenditure">'orçamento para medidas FEG'!$K$36</definedName>
    <definedName name="eligible_actual_expenditure">'orçamento para medidas FEG'!$K$33</definedName>
    <definedName name="list_categ_actions" localSheetId="4">EGF_categ_measures!#REF!</definedName>
    <definedName name="list_categ_actions">EGF_categ_measures!#REF!</definedName>
    <definedName name="percentage_contrib">'orçamento para medidas FEG'!$C$34</definedName>
    <definedName name="sub_total_actions">'orçamento para medidas FEG'!$F$21</definedName>
    <definedName name="sub_total_implement">'orçamento para medidas FEG'!$F$29</definedName>
    <definedName name="total_cost">'orçamento para medidas FEG'!$F$31</definedName>
    <definedName name="type_categories" localSheetId="4">EGF_categ_measures!#REF!</definedName>
    <definedName name="type_categories">EGF_categ_measures!#REF!</definedName>
    <definedName name="types_of_categories" localSheetId="4">EGF_categ_measures!#REF!</definedName>
    <definedName name="types_of_categories">EGF_categ_measures!#REF!</definedName>
    <definedName name="workers_benefited">'orçamento para medidas FEG'!$L$8</definedName>
    <definedName name="workers_targeted">'orçamento para medidas FEG'!$G$8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29" i="1" l="1"/>
  <c r="G14" i="1" l="1"/>
  <c r="L19" i="1"/>
  <c r="J19" i="1"/>
  <c r="G19" i="1"/>
  <c r="K36" i="1" l="1"/>
  <c r="K21" i="1"/>
  <c r="L15" i="1" l="1"/>
  <c r="L16" i="1"/>
  <c r="L17" i="1"/>
  <c r="L18" i="1"/>
  <c r="J15" i="1"/>
  <c r="J16" i="1"/>
  <c r="J17" i="1"/>
  <c r="J18" i="1"/>
  <c r="G15" i="1"/>
  <c r="G16" i="1"/>
  <c r="G17" i="1"/>
  <c r="G18" i="1"/>
  <c r="L14" i="1" l="1"/>
  <c r="J14" i="1"/>
  <c r="D36" i="1" l="1"/>
  <c r="L47" i="1"/>
  <c r="C36" i="1" l="1"/>
  <c r="A19" i="5" l="1"/>
  <c r="AB3" i="5"/>
  <c r="AC3" i="5"/>
  <c r="AD3" i="5"/>
  <c r="AE3" i="5"/>
  <c r="AA3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  <c r="B9" i="5" l="1"/>
  <c r="K29" i="1"/>
  <c r="A9" i="5" s="1"/>
  <c r="Z3" i="5"/>
  <c r="A16" i="4"/>
  <c r="AE3" i="4"/>
  <c r="AD3" i="4"/>
  <c r="AC3" i="4"/>
  <c r="AB3" i="4"/>
  <c r="AA3" i="4"/>
  <c r="P2" i="4"/>
  <c r="O2" i="4"/>
  <c r="Z2" i="4"/>
  <c r="Y2" i="4"/>
  <c r="Y3" i="4" s="1"/>
  <c r="X2" i="4"/>
  <c r="W2" i="4"/>
  <c r="W3" i="4" s="1"/>
  <c r="V2" i="4"/>
  <c r="U2" i="4"/>
  <c r="U3" i="4" s="1"/>
  <c r="T2" i="4"/>
  <c r="S2" i="4"/>
  <c r="S3" i="4" s="1"/>
  <c r="R2" i="4"/>
  <c r="Q2" i="4"/>
  <c r="Q3" i="4" s="1"/>
  <c r="N2" i="4"/>
  <c r="M2" i="4"/>
  <c r="L2" i="4"/>
  <c r="K2" i="4"/>
  <c r="K3" i="4" s="1"/>
  <c r="J2" i="4"/>
  <c r="I2" i="4"/>
  <c r="I3" i="4" s="1"/>
  <c r="H2" i="4"/>
  <c r="G2" i="4"/>
  <c r="G3" i="4" s="1"/>
  <c r="F2" i="4"/>
  <c r="E2" i="4"/>
  <c r="E3" i="4" s="1"/>
  <c r="D2" i="4"/>
  <c r="C2" i="4"/>
  <c r="B2" i="4"/>
  <c r="A2" i="4"/>
  <c r="A3" i="4" s="1"/>
  <c r="A1" i="3"/>
  <c r="A22" i="4" l="1"/>
  <c r="A9" i="4"/>
  <c r="Y3" i="5"/>
  <c r="A6" i="5"/>
  <c r="K31" i="1"/>
  <c r="U3" i="5"/>
  <c r="M3" i="5"/>
  <c r="E3" i="5"/>
  <c r="V3" i="5"/>
  <c r="N3" i="5"/>
  <c r="F3" i="5"/>
  <c r="Q3" i="5"/>
  <c r="I3" i="5"/>
  <c r="A3" i="5"/>
  <c r="R3" i="5"/>
  <c r="J3" i="5"/>
  <c r="B3" i="5"/>
  <c r="W3" i="5"/>
  <c r="S3" i="5"/>
  <c r="O3" i="5"/>
  <c r="K3" i="5"/>
  <c r="G3" i="5"/>
  <c r="C3" i="5"/>
  <c r="X3" i="5"/>
  <c r="T3" i="5"/>
  <c r="P3" i="5"/>
  <c r="L3" i="5"/>
  <c r="H3" i="5"/>
  <c r="D3" i="5"/>
  <c r="E9" i="5"/>
  <c r="B3" i="4"/>
  <c r="D3" i="4"/>
  <c r="F3" i="4"/>
  <c r="H3" i="4"/>
  <c r="J3" i="4"/>
  <c r="L3" i="4"/>
  <c r="N3" i="4"/>
  <c r="R3" i="4"/>
  <c r="T3" i="4"/>
  <c r="V3" i="4"/>
  <c r="X3" i="4"/>
  <c r="Z3" i="4"/>
  <c r="P3" i="4"/>
  <c r="B9" i="4"/>
  <c r="E9" i="4" s="1"/>
  <c r="A22" i="5" l="1"/>
  <c r="C22" i="5" s="1"/>
  <c r="B6" i="5"/>
  <c r="E6" i="5" s="1"/>
  <c r="A13" i="5"/>
  <c r="K23" i="1"/>
  <c r="B13" i="5" l="1"/>
  <c r="A16" i="5" s="1"/>
  <c r="E13" i="5" l="1"/>
  <c r="F16" i="1"/>
  <c r="F17" i="1"/>
  <c r="M3" i="4" s="1"/>
  <c r="F18" i="1"/>
  <c r="O3" i="4" s="1"/>
  <c r="F19" i="1" l="1"/>
  <c r="C3" i="4" l="1"/>
  <c r="B6" i="4" s="1"/>
  <c r="B13" i="4" s="1"/>
  <c r="C16" i="4" s="1"/>
  <c r="F21" i="1"/>
  <c r="F31" i="1" s="1"/>
  <c r="A6" i="4" l="1"/>
  <c r="E6" i="4" s="1"/>
  <c r="C22" i="4"/>
  <c r="F23" i="1"/>
  <c r="A13" i="4"/>
  <c r="E13" i="4" s="1"/>
  <c r="F34" i="1"/>
  <c r="K39" i="1" l="1"/>
  <c r="C16" i="5"/>
  <c r="B19" i="5"/>
  <c r="C19" i="5"/>
  <c r="B16" i="4"/>
  <c r="L39" i="1"/>
  <c r="E19" i="5" l="1"/>
  <c r="E16" i="4"/>
  <c r="C19" i="4"/>
  <c r="K45" i="1"/>
  <c r="K46" i="1"/>
  <c r="M39" i="1"/>
  <c r="N39" i="1" s="1"/>
  <c r="B16" i="5"/>
  <c r="E16" i="5" s="1"/>
  <c r="K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KINZELMANN Marianne (EMPL)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 separador Definições - tipo de medidas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<sst xmlns="http://schemas.openxmlformats.org/spreadsheetml/2006/main" count="225" uniqueCount="218">
  <si>
    <t>Execução e plano financeiro para uma contribuição ao abrigo do FEG</t>
  </si>
  <si>
    <t>versão-modelo 01/04/2026</t>
  </si>
  <si>
    <t>Estado-Membro:</t>
  </si>
  <si>
    <r>
      <t xml:space="preserve">O Estado-Membro comunicou à Comissão as reafetações de fundos durante a execução? (FAQ, ponto 8.15)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?  </t>
    </r>
  </si>
  <si>
    <t>Sim/Não</t>
  </si>
  <si>
    <t>(data)</t>
  </si>
  <si>
    <t>Acções</t>
  </si>
  <si>
    <r>
      <t xml:space="preserve">Custo das acções - Orçamento </t>
    </r>
    <r>
      <rPr>
        <b/>
        <sz val="10"/>
        <color indexed="30"/>
        <rFont val="Arial"/>
        <family val="2"/>
      </rPr>
      <t xml:space="preserve">previsional 
</t>
    </r>
    <r>
      <rPr>
        <b/>
        <sz val="10"/>
        <rFont val="Arial"/>
        <family val="2"/>
      </rPr>
      <t xml:space="preserve">conforme descrito no pedido 
</t>
    </r>
  </si>
  <si>
    <r>
      <t>Custo das acções -</t>
    </r>
    <r>
      <rPr>
        <b/>
        <sz val="10"/>
        <color indexed="30"/>
        <rFont val="Arial"/>
        <family val="2"/>
      </rPr>
      <t xml:space="preserve"> Resultado efectivo</t>
    </r>
    <r>
      <rPr>
        <b/>
        <sz val="10"/>
        <rFont val="Arial"/>
        <family val="2"/>
      </rPr>
      <t xml:space="preserve">
tal como referido no relatório final</t>
    </r>
  </si>
  <si>
    <t xml:space="preserve">Número total de trabalhadores que beneficiaram de apoio do FEG
(de acordo com o relatório final) 
</t>
  </si>
  <si>
    <t>Custo total</t>
  </si>
  <si>
    <t>Número de trabalhadores assistidos</t>
  </si>
  <si>
    <t>Custo por trabalhador assistido</t>
  </si>
  <si>
    <t>Custo total</t>
  </si>
  <si>
    <t>Na parte A, utilizar uma linha separada para cada medida separada</t>
  </si>
  <si>
    <t>(FEG e cofinanciamento nacional)</t>
  </si>
  <si>
    <t>(FEG e cofinanciamento nacional)</t>
  </si>
  <si>
    <t>(número estimado)</t>
  </si>
  <si>
    <t>(estimativa em euros)</t>
  </si>
  <si>
    <t>Euros</t>
  </si>
  <si>
    <t>(número)</t>
  </si>
  <si>
    <t>(em euros)</t>
  </si>
  <si>
    <t>Euros</t>
  </si>
  <si>
    <t>a</t>
  </si>
  <si>
    <t>b</t>
  </si>
  <si>
    <t>c=a*b</t>
  </si>
  <si>
    <t>a</t>
  </si>
  <si>
    <t>b</t>
  </si>
  <si>
    <t>c=a*b</t>
  </si>
  <si>
    <t>A. Medidas (lista das medidas individuais previstas) 
    (Artigo 7.o, n.o 2, alínea c), do Regulamento FEG)</t>
  </si>
  <si>
    <t>Categoria 
de medidas</t>
  </si>
  <si>
    <t>Subtotal das medidas</t>
  </si>
  <si>
    <r>
      <rPr>
        <b/>
        <sz val="10"/>
        <color rgb="FFFF0000"/>
        <rFont val="Arial"/>
        <family val="2"/>
      </rPr>
      <t>A preencher pelo Estado-Membro</t>
    </r>
    <r>
      <rPr>
        <b/>
        <sz val="10"/>
        <rFont val="Arial"/>
        <family val="2"/>
      </rPr>
      <t xml:space="preserve">
B. Atividades de execução do pacote de serviços personalizados (artigo 7.o, n.o 5, do Regulamento FEG)</t>
    </r>
  </si>
  <si>
    <t>preparatório</t>
  </si>
  <si>
    <t>gestão</t>
  </si>
  <si>
    <t>informação e publicidade</t>
  </si>
  <si>
    <t>atividades de controlo</t>
  </si>
  <si>
    <t>other</t>
  </si>
  <si>
    <t>Subtotal Actividades de execução do pacote de serviços personalizados</t>
  </si>
  <si>
    <t>CUSTO ESTIMADO TOTAL</t>
  </si>
  <si>
    <t>Despesas reais certificadas (relatório final)</t>
  </si>
  <si>
    <t>Despesas efetivas elegíveis</t>
  </si>
  <si>
    <r>
      <t xml:space="preserve"> </t>
    </r>
    <r>
      <rPr>
        <b/>
        <i/>
        <sz val="10"/>
        <rFont val="Arial"/>
        <family val="2"/>
      </rPr>
      <t>(***)</t>
    </r>
    <r>
      <rPr>
        <i/>
        <sz val="10"/>
        <rFont val="Arial"/>
        <family val="2"/>
      </rPr>
      <t xml:space="preserve">
</t>
    </r>
  </si>
  <si>
    <t>Contribuição do FEG paga inicialmente</t>
  </si>
  <si>
    <t>do CUSTO ESTIMADO TOTAL</t>
  </si>
  <si>
    <t xml:space="preserve"> (**)</t>
  </si>
  <si>
    <t xml:space="preserve">Parte certificada do FEG nas despesas reais elegíveis </t>
  </si>
  <si>
    <t xml:space="preserve"> (****)</t>
  </si>
  <si>
    <t>Consumo orçamental final</t>
  </si>
  <si>
    <t>Saldo dos fundos do FEG não utilizados</t>
  </si>
  <si>
    <t>Saldo do financiamento do FEG não utilizado</t>
  </si>
  <si>
    <t>(*) Alterar a percentagem, se for caso disso. Ver separador «Taxa máxima de cofinanciamento por Estado-Membro»</t>
  </si>
  <si>
    <t>1) A Comissão tem em conta as reafectações de fundos comunicadas pelo Estado-Membro à
         a Comissão durante a execução, mas estes não serão registados na base de dados do FEG.</t>
  </si>
  <si>
    <t>(**) arredondado por defeito para o montante total em euros</t>
  </si>
  <si>
    <t>(**) não pode ser superior ao CUSTO ESTIMADO TOTAL</t>
  </si>
  <si>
    <t>(***) cêntimos arredondados por defeito (note-se: o montante não pode ser superior à contribuição do FEG paga inicialmente)</t>
  </si>
  <si>
    <t>Reembolso do financiamento do FEG não utilizado:</t>
  </si>
  <si>
    <t>Principais categorias de medidas cofinanciadas pelo FEG</t>
  </si>
  <si>
    <t>(categorias e definições compiladas com base na metodologia do Eurostat descrita no</t>
  </si>
  <si>
    <t>Base de dados sobre as políticas do mercado de trabalho — Metodologia — Revisão de Junho de 2006</t>
  </si>
  <si>
    <t>http://epp.eurostat.ec.europa.eu/cache/ITY_OFFPUB/KS-BF-06-003/EN/KS-BF-06-003-EN.PDF</t>
  </si>
  <si>
    <t>Definição das principais categorias, com base na base de dados do Eurostat sobre a política do mercado de trabalho — Metodologia — Revisão de Junho de 2006</t>
  </si>
  <si>
    <t>Assistência intensiva e personalizada à procura de emprego e à reintegração, como aconselhamento, orientação profissional, certificação de competências, planos de ação personalizados, prospeção do mercado e correspondência entre oferta e procura de emprego, etc.; serviços de informação abertos para candidatos a emprego</t>
  </si>
  <si>
    <t>Formação e reconversão: Formação institucional (escola, centro de formação ou similar); formação profissional; formação supervisionada no local de trabalho; programas de aprendizagem</t>
  </si>
  <si>
    <t>Promoção do espírito empresarial: medidas para incentivar os desempregados a criarem a sua própria empresa ou a tornarem-se trabalhadores por conta própria. 
A assistência pode assumir a forma de formação empresarial, aconselhamento empresarial, etc. Não pode assumir a forma de prestações pecuniárias diretas relacionadas com as iniciativas de arranque ou apoio indireto, incluindo empréstimos, disponibilização de facilidades, etc.</t>
  </si>
  <si>
    <t>Categoria não definida na lista</t>
  </si>
  <si>
    <t>1 Assistência individual na procura de emprego, gestão de processos e serviços de informação geral</t>
  </si>
  <si>
    <t>2 Formação e reconversão</t>
  </si>
  <si>
    <t>7 Promoção do espírito empresarial</t>
  </si>
  <si>
    <t>0 Categoria não definida na lista (verificar apenas se não pode ser utilizada outra categoria)</t>
  </si>
  <si>
    <r>
      <t xml:space="preserve">Montante estimado em euros
ALMP Categoria 1 
Gestão de casos individuais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</si>
  <si>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1 
Gestão de casos individuais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</si>
  <si>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ALMP Categoria 2 
Formação e reconversão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</si>
  <si>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2 
Formação e reconversão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</si>
  <si>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ALMP Categoria 3 
Rotação de postos de trabalho e partilha de postos de trabalho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</si>
  <si>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3 
Rotação de postos de trabalho e partilha de postos de trabalho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</si>
  <si>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ALMP Categoria 4 
Incentivos ao emprego e ao recrutamento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</si>
  <si>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4 
Incentivos ao emprego e ao recrutamento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</si>
  <si>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ALMP Categoria 5 
Apoio ao emprego e à reabilitação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</si>
  <si>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5 
Apoio ao emprego e à reabilitação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</si>
  <si>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ALMP Categoria 6 
Criação direta de emprego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</si>
  <si>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ALMP Categoria 6 
Criação direta de emprego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</si>
  <si>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7 de políticas ativas do mercado de trabalho 
Promoção do espírito empresarial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</si>
  <si>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7 de políticas ativas do mercado de trabalho 
Promoção do espírito empresarial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</si>
  <si>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 das políticas ativas do mercado de trabalho 
Outras medidas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</si>
  <si>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 das políticas ativas do mercado de trabalho 
Outras medidas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</si>
  <si>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0.1 
Subsídios de procura de emprego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</si>
  <si>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0.1 
Subsídios de procura de emprego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</si>
  <si>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0.2 
Subsídios de formação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</si>
  <si>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0.2 
Subsídios de formação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</si>
  <si>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0.3 
Subsídios de mobilidade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</si>
  <si>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0.3 
Subsídios de mobilidade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</si>
  <si>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0.4 
Subsídios de estadia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</si>
  <si>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0.4 
Subsídios de estadia 
 </t>
    </r>
    <r>
      <rPr>
        <sz val="10"/>
        <color indexed="56"/>
        <rFont val="Arial"/>
        <family val="2"/>
      </rPr>
      <t>(relativamente à decisão de financiamento)</t>
    </r>
  </si>
  <si>
    <r>
      <t xml:space="preserve">Montante estimado em euros
Categoria 0.5 
Outros subsídios 
 </t>
    </r>
    <r>
      <rPr>
        <sz val="10"/>
        <color indexed="56"/>
        <rFont val="Arial"/>
        <family val="2"/>
      </rPr>
      <t>(relativamente à decisão de financiamento)</t>
    </r>
  </si>
  <si>
    <r>
      <t xml:space="preserve">Número estimado de trabalhadores
Categoria 0.5 
Outros subsídios 
 </t>
    </r>
    <r>
      <rPr>
        <sz val="10"/>
        <color indexed="56"/>
        <rFont val="Arial"/>
        <family val="2"/>
      </rPr>
      <t>(relativamente à decisão de financiamento)</t>
    </r>
  </si>
  <si>
    <r>
      <t xml:space="preserve">Atividades de execução em euros
</t>
    </r>
    <r>
      <rPr>
        <sz val="10"/>
        <color indexed="10"/>
        <rFont val="Arial"/>
        <family val="2"/>
      </rPr>
      <t xml:space="preserve">preparatório 
 </t>
    </r>
    <r>
      <rPr>
        <sz val="10"/>
        <color indexed="56"/>
        <rFont val="Arial"/>
        <family val="2"/>
      </rPr>
      <t>(relativamente à decisão de financiamento)</t>
    </r>
  </si>
  <si>
    <r>
      <t xml:space="preserve">Atividades de execução em euros
</t>
    </r>
    <r>
      <rPr>
        <sz val="10"/>
        <color indexed="10"/>
        <rFont val="Arial"/>
        <family val="2"/>
      </rPr>
      <t xml:space="preserve">gestão 
 </t>
    </r>
    <r>
      <rPr>
        <sz val="10"/>
        <color indexed="56"/>
        <rFont val="Arial"/>
        <family val="2"/>
      </rPr>
      <t>(relativamente à decisão de financiamento)</t>
    </r>
  </si>
  <si>
    <r>
      <t xml:space="preserve">Atividades de execução em euros
</t>
    </r>
    <r>
      <rPr>
        <sz val="10"/>
        <color indexed="10"/>
        <rFont val="Arial"/>
        <family val="2"/>
      </rPr>
      <t xml:space="preserve">informação e publicidade 
 </t>
    </r>
    <r>
      <rPr>
        <sz val="10"/>
        <color indexed="56"/>
        <rFont val="Arial"/>
        <family val="2"/>
      </rPr>
      <t>(relativamente à decisão de financiamento)</t>
    </r>
  </si>
  <si>
    <r>
      <t xml:space="preserve">Atividades de execução em euros
</t>
    </r>
    <r>
      <rPr>
        <sz val="10"/>
        <color indexed="10"/>
        <rFont val="Arial"/>
        <family val="2"/>
      </rPr>
      <t xml:space="preserve">atividades de controlo 
 </t>
    </r>
    <r>
      <rPr>
        <sz val="10"/>
        <color indexed="56"/>
        <rFont val="Arial"/>
        <family val="2"/>
      </rPr>
      <t>(relativamente à decisão de financiamento)</t>
    </r>
  </si>
  <si>
    <r>
      <t xml:space="preserve">Atividades de execução em euros
 </t>
    </r>
    <r>
      <rPr>
        <sz val="10"/>
        <color indexed="10"/>
        <rFont val="Arial"/>
        <family val="2"/>
      </rPr>
      <t>outros</t>
    </r>
    <r>
      <rPr>
        <sz val="10"/>
        <rFont val="Arial"/>
      </rPr>
      <t xml:space="preserve">
 </t>
    </r>
    <r>
      <rPr>
        <sz val="10"/>
        <color indexed="56"/>
        <rFont val="Arial"/>
        <family val="2"/>
      </rPr>
      <t>(relativamente à decisão de financiamento)</t>
    </r>
  </si>
  <si>
    <t>preparatório</t>
  </si>
  <si>
    <t>gestão</t>
  </si>
  <si>
    <t>informação e publicidade</t>
  </si>
  <si>
    <t>atividades de controlo</t>
  </si>
  <si>
    <t>outros</t>
  </si>
  <si>
    <t>Subtotal das ações</t>
  </si>
  <si>
    <t>Subtotal das ações calculadas</t>
  </si>
  <si>
    <t>diferença</t>
  </si>
  <si>
    <t>Implem subtotal</t>
  </si>
  <si>
    <t>Implem subtotal calculado</t>
  </si>
  <si>
    <t>diferença</t>
  </si>
  <si>
    <t>Custo total</t>
  </si>
  <si>
    <t>Custo total calculado</t>
  </si>
  <si>
    <t>diferença</t>
  </si>
  <si>
    <t>percentagem da contribuição</t>
  </si>
  <si>
    <t>contrib</t>
  </si>
  <si>
    <t>contrib calculado</t>
  </si>
  <si>
    <t>diferença</t>
  </si>
  <si>
    <t>contrib calculado arredondado para baixo</t>
  </si>
  <si>
    <t>total de licenças</t>
  </si>
  <si>
    <t>% de subsídios para ações</t>
  </si>
  <si>
    <r>
      <t xml:space="preserve">Montante efetivo em euros
ALMP Categoria 1 
Gestão de casos individuais 
 </t>
    </r>
    <r>
      <rPr>
        <b/>
        <sz val="10"/>
        <color indexed="12"/>
        <rFont val="Arial"/>
        <family val="2"/>
      </rPr>
      <t>(relativamente ao relatório final)</t>
    </r>
    <r>
      <rPr>
        <sz val="10"/>
        <rFont val="Arial"/>
        <family val="2"/>
      </rPr>
      <t xml:space="preserve">
 </t>
    </r>
  </si>
  <si>
    <r>
      <t xml:space="preserve">Número efetivo de trabalhadores
ALMP Categoria 1 
Gestão de casos individuais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</si>
  <si>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ALMP Categoria 2 
Formação e reconversão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</si>
  <si>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ALMP Categoria 2 
Formação e reconversão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</si>
  <si>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ALMP Categoria 3 
Rotação de postos de trabalho e partilha de postos de trabalho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</si>
  <si>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ALMP Categoria 3 
Rotação de postos de trabalho e partilha de postos de trabalho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</si>
  <si>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ALMP Categoria 4 
Incentivos ao emprego e ao recrutamento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</si>
  <si>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ALMP Categoria 4 
Incentivos ao emprego e ao recrutamento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</si>
  <si>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ALMP Categoria 5 
Apoio ao emprego e à reabilitação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</si>
  <si>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ALMP Categoria 5 
Apoio ao emprego e à reabilitação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</si>
  <si>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ALMP Categoria 6 
Criação direta de emprego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</si>
  <si>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ALMP Categoria 6 
Criação direta de emprego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</si>
  <si>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7 de políticas ativas do mercado de trabalho 
Promoção do espírito empresarial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</si>
  <si>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7 de políticas ativas do mercado de trabalho 
Promoção do espírito empresarial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</si>
  <si>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 das políticas ativas do mercado de trabalho 
Outras medidas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</si>
  <si>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 das políticas ativas do mercado de trabalho 
Outras medidas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</si>
  <si>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0.1 
Subsídios de procura de emprego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</si>
  <si>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0.1 
Subsídios de procura de emprego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</si>
  <si>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0.2 
Subsídios de formação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</si>
  <si>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0.2 
Subsídios de formação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</si>
  <si>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0.3 
Subsídios de mobilidade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</si>
  <si>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0.3 
Subsídios de mobilidade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</si>
  <si>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0.4 
Subsídios de estadia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</si>
  <si>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0.4 
Subsídios de estadia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</si>
  <si>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Montante efetivo em euros
Categoria 0.5 
Outros subsídios 
 </t>
    </r>
    <r>
      <rPr>
        <b/>
        <sz val="10"/>
        <color indexed="12"/>
        <rFont val="Arial"/>
        <family val="2"/>
      </rPr>
      <t>(relativamente ao relatório final)</t>
    </r>
  </si>
  <si>
    <r>
      <t xml:space="preserve">Número efetivo de trabalhadores
Categoria 0.5 
Outros subsídios 
 </t>
    </r>
    <r>
      <rPr>
        <b/>
        <sz val="10"/>
        <color indexed="12"/>
        <rFont val="Arial"/>
        <family val="2"/>
      </rPr>
      <t>(relativamente ao relatório final)</t>
    </r>
  </si>
  <si>
    <r>
      <t>Atividades preparatórias de execução</t>
    </r>
    <r>
      <rPr>
        <sz val="10"/>
        <rFont val="Arial"/>
        <family val="2"/>
      </rPr>
      <t xml:space="preserve">
</t>
    </r>
    <r>
      <rPr>
        <sz val="10"/>
        <color indexed="12"/>
        <rFont val="Arial"/>
        <family val="2"/>
      </rPr>
      <t>(relativo</t>
    </r>
    <r>
      <rPr>
        <b/>
        <sz val="10"/>
        <color indexed="12"/>
        <rFont val="Arial"/>
        <family val="2"/>
      </rPr>
      <t xml:space="preserve"> ao relatório final)</t>
    </r>
  </si>
  <si>
    <r>
      <t xml:space="preserve">Gestão das atividades </t>
    </r>
    <r>
      <rPr>
        <sz val="10"/>
        <color indexed="10"/>
        <rFont val="Arial"/>
        <family val="2"/>
      </rPr>
      <t>de execução</t>
    </r>
    <r>
      <rPr>
        <sz val="10"/>
        <rFont val="Arial"/>
        <family val="2"/>
      </rPr>
      <t xml:space="preserve">
</t>
    </r>
    <r>
      <rPr>
        <b/>
        <sz val="10"/>
        <color indexed="12"/>
        <rFont val="Arial"/>
        <family val="2"/>
      </rPr>
      <t>(relativamente ao relatório final)</t>
    </r>
  </si>
  <si>
    <r>
      <t xml:space="preserve">Atividades de execução
</t>
    </r>
    <r>
      <rPr>
        <sz val="10"/>
        <color indexed="10"/>
        <rFont val="Arial"/>
        <family val="2"/>
      </rPr>
      <t>informação e publicidade</t>
    </r>
    <r>
      <rPr>
        <sz val="10"/>
        <rFont val="Arial"/>
        <family val="2"/>
      </rPr>
      <t xml:space="preserve">
 </t>
    </r>
    <r>
      <rPr>
        <sz val="10"/>
        <color indexed="12"/>
        <rFont val="Arial"/>
        <family val="2"/>
      </rPr>
      <t>(relativo</t>
    </r>
    <r>
      <rPr>
        <b/>
        <sz val="10"/>
        <color indexed="12"/>
        <rFont val="Arial"/>
        <family val="2"/>
      </rPr>
      <t xml:space="preserve"> ao relatório final)</t>
    </r>
    <r>
      <rPr>
        <sz val="10"/>
        <rFont val="Arial"/>
        <family val="2"/>
      </rPr>
      <t xml:space="preserve">
 </t>
    </r>
  </si>
  <si>
    <r>
      <t xml:space="preserve">Atividades de execução
</t>
    </r>
    <r>
      <rPr>
        <sz val="10"/>
        <color indexed="10"/>
        <rFont val="Arial"/>
        <family val="2"/>
      </rPr>
      <t>atividades de controlo</t>
    </r>
    <r>
      <rPr>
        <sz val="10"/>
        <rFont val="Arial"/>
        <family val="2"/>
      </rPr>
      <t xml:space="preserve">
 </t>
    </r>
    <r>
      <rPr>
        <sz val="10"/>
        <color indexed="12"/>
        <rFont val="Arial"/>
        <family val="2"/>
      </rPr>
      <t>(relativo</t>
    </r>
    <r>
      <rPr>
        <b/>
        <sz val="10"/>
        <color indexed="12"/>
        <rFont val="Arial"/>
        <family val="2"/>
      </rPr>
      <t xml:space="preserve"> ao relatório final)</t>
    </r>
  </si>
  <si>
    <r>
      <t xml:space="preserve">Atividades de execução
 </t>
    </r>
    <r>
      <rPr>
        <sz val="10"/>
        <color indexed="10"/>
        <rFont val="Arial"/>
        <family val="2"/>
      </rPr>
      <t>outros</t>
    </r>
    <r>
      <rPr>
        <sz val="10"/>
        <rFont val="Arial"/>
        <family val="2"/>
      </rPr>
      <t xml:space="preserve">
 </t>
    </r>
    <r>
      <rPr>
        <b/>
        <sz val="10"/>
        <color indexed="12"/>
        <rFont val="Arial"/>
        <family val="2"/>
      </rPr>
      <t>(relativamente ao relatório final)</t>
    </r>
  </si>
  <si>
    <t>preparatório</t>
  </si>
  <si>
    <t>gestão</t>
  </si>
  <si>
    <t>informação e publicidade</t>
  </si>
  <si>
    <t>atividades de controlo</t>
  </si>
  <si>
    <t>outros</t>
  </si>
  <si>
    <t>Acções subtotal efectivas</t>
  </si>
  <si>
    <t>Subtotal das ações efetivas calculadas</t>
  </si>
  <si>
    <t>diferença</t>
  </si>
  <si>
    <t>Implem subtotal real</t>
  </si>
  <si>
    <t>Implem total real calculado</t>
  </si>
  <si>
    <t>diferença</t>
  </si>
  <si>
    <t>Custo total efetivo</t>
  </si>
  <si>
    <t>Custo total efetivo calculado</t>
  </si>
  <si>
    <t>diferença</t>
  </si>
  <si>
    <t>Partilhar as despesas efetivas</t>
  </si>
  <si>
    <t>Despesas efetivas do FEG</t>
  </si>
  <si>
    <t>Despesas efetivas do FEG calculadas</t>
  </si>
  <si>
    <t>diferença</t>
  </si>
  <si>
    <t>percentagem da contribuição</t>
  </si>
  <si>
    <t>Budg consum (em inglês).</t>
  </si>
  <si>
    <t>Budg consum calculado</t>
  </si>
  <si>
    <t>diferença</t>
  </si>
  <si>
    <t>total das licenças de emissão efetivas</t>
  </si>
  <si>
    <t>% de subsídios reais para ações</t>
  </si>
  <si>
    <t>EM</t>
  </si>
  <si>
    <t>Taxa máxima de cofinanciamento do FEG</t>
  </si>
  <si>
    <t>AT</t>
  </si>
  <si>
    <t>BE</t>
  </si>
  <si>
    <t>BG</t>
  </si>
  <si>
    <t>CZ</t>
  </si>
  <si>
    <t>CY</t>
  </si>
  <si>
    <t>AD</t>
  </si>
  <si>
    <t>DE</t>
  </si>
  <si>
    <t>EL</t>
  </si>
  <si>
    <t>EE</t>
  </si>
  <si>
    <t>ES</t>
  </si>
  <si>
    <t>FI</t>
  </si>
  <si>
    <t>FR</t>
  </si>
  <si>
    <t>IE</t>
  </si>
  <si>
    <t>HR</t>
  </si>
  <si>
    <t>HU</t>
  </si>
  <si>
    <t>IT</t>
  </si>
  <si>
    <t>LI</t>
  </si>
  <si>
    <t>LV</t>
  </si>
  <si>
    <t>LU</t>
  </si>
  <si>
    <t>MT</t>
  </si>
  <si>
    <t>NL</t>
  </si>
  <si>
    <t>PL</t>
  </si>
  <si>
    <t>PT</t>
  </si>
  <si>
    <t>RO</t>
  </si>
  <si>
    <t>SK</t>
  </si>
  <si>
    <t>SLO</t>
  </si>
  <si>
    <t>SE</t>
  </si>
  <si>
    <t>ttt t t</t>
  </si>
  <si>
    <t>hjygy</t>
  </si>
  <si>
    <t>lkk</t>
  </si>
  <si>
    <t>ll</t>
  </si>
  <si>
    <t>lp</t>
  </si>
  <si>
    <t>plp</t>
  </si>
  <si>
    <t>Número de trabalhadores a abranger</t>
  </si>
  <si>
    <t>Custo por trabalhador a abranger</t>
  </si>
  <si>
    <t>Número total de trabalhadores a abranger pelo apoio do FEG
(de acordo com a aplicação)</t>
  </si>
  <si>
    <t>Questão: em que é que a coluna G difere da D? não percebo</t>
  </si>
  <si>
    <t>as outras folhas todas são para ocultar e nesta ocultei colunas e linhas finais</t>
  </si>
  <si>
    <t>Nome da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</si>
</sst>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0.0%"/>
    <numFmt numFmtId="166" formatCode="_-[$€-2]\ * #,##0.00_-;\-[$€-2]\ * #,##0.00_-;_-[$€-2]\ * &quot;-&quot;??_-;_-@_-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3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  <font>
      <b/>
      <sz val="10"/>
      <color indexed="12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color rgb="FF006100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color rgb="FF0061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0"/>
      <color rgb="FF76933C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rgb="FFFF0000"/>
      <name val="Arial"/>
      <family val="2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FE7E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0D4B3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5" borderId="21" applyNumberFormat="0" applyAlignment="0" applyProtection="0"/>
    <xf numFmtId="44" fontId="1" fillId="0" borderId="0" applyFont="0" applyFill="0" applyBorder="0" applyAlignment="0" applyProtection="0"/>
    <xf numFmtId="0" fontId="15" fillId="6" borderId="0" applyNumberFormat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9" fillId="15" borderId="0" applyNumberFormat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11" xfId="0" quotePrefix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3" borderId="8" xfId="0" applyFont="1" applyFill="1" applyBorder="1"/>
    <xf numFmtId="0" fontId="10" fillId="0" borderId="0" xfId="0" applyFont="1"/>
    <xf numFmtId="0" fontId="11" fillId="4" borderId="0" xfId="0" applyFont="1" applyFill="1"/>
    <xf numFmtId="0" fontId="2" fillId="0" borderId="15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11" fillId="7" borderId="22" xfId="5" applyFont="1" applyFill="1" applyBorder="1" applyAlignment="1">
      <alignment horizontal="center" vertical="center" wrapText="1"/>
    </xf>
    <xf numFmtId="0" fontId="11" fillId="7" borderId="0" xfId="5" applyFont="1" applyFill="1" applyAlignment="1">
      <alignment horizontal="center" vertical="center" wrapText="1"/>
    </xf>
    <xf numFmtId="3" fontId="10" fillId="0" borderId="23" xfId="5" applyNumberFormat="1" applyFont="1" applyBorder="1" applyAlignment="1">
      <alignment vertical="center"/>
    </xf>
    <xf numFmtId="0" fontId="0" fillId="0" borderId="16" xfId="0" applyBorder="1"/>
    <xf numFmtId="44" fontId="0" fillId="0" borderId="16" xfId="2" applyFont="1" applyBorder="1"/>
    <xf numFmtId="164" fontId="0" fillId="0" borderId="16" xfId="0" applyNumberFormat="1" applyBorder="1"/>
    <xf numFmtId="9" fontId="0" fillId="0" borderId="16" xfId="4" applyFont="1" applyBorder="1"/>
    <xf numFmtId="0" fontId="5" fillId="8" borderId="0" xfId="0" applyFont="1" applyFill="1"/>
    <xf numFmtId="0" fontId="2" fillId="8" borderId="14" xfId="0" applyFont="1" applyFill="1" applyBorder="1" applyAlignment="1">
      <alignment horizontal="center"/>
    </xf>
    <xf numFmtId="0" fontId="7" fillId="8" borderId="0" xfId="0" applyFont="1" applyFill="1"/>
    <xf numFmtId="3" fontId="1" fillId="9" borderId="20" xfId="0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0" fontId="0" fillId="0" borderId="16" xfId="4" applyNumberFormat="1" applyFont="1" applyBorder="1"/>
    <xf numFmtId="0" fontId="1" fillId="0" borderId="0" xfId="0" applyFont="1" applyAlignment="1">
      <alignment vertical="center"/>
    </xf>
    <xf numFmtId="0" fontId="24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" fillId="2" borderId="8" xfId="0" applyNumberFormat="1" applyFont="1" applyFill="1" applyBorder="1"/>
    <xf numFmtId="4" fontId="10" fillId="3" borderId="8" xfId="0" applyNumberFormat="1" applyFont="1" applyFill="1" applyBorder="1"/>
    <xf numFmtId="4" fontId="15" fillId="6" borderId="15" xfId="3" applyNumberFormat="1" applyBorder="1" applyAlignment="1" applyProtection="1">
      <protection locked="0"/>
    </xf>
    <xf numFmtId="4" fontId="15" fillId="6" borderId="2" xfId="3" applyNumberFormat="1" applyBorder="1" applyAlignment="1" applyProtection="1">
      <protection locked="0"/>
    </xf>
    <xf numFmtId="4" fontId="15" fillId="6" borderId="9" xfId="3" applyNumberFormat="1" applyBorder="1" applyAlignment="1" applyProtection="1">
      <protection locked="0"/>
    </xf>
    <xf numFmtId="4" fontId="10" fillId="10" borderId="8" xfId="0" applyNumberFormat="1" applyFont="1" applyFill="1" applyBorder="1"/>
    <xf numFmtId="0" fontId="29" fillId="11" borderId="12" xfId="0" applyFont="1" applyFill="1" applyBorder="1" applyAlignment="1">
      <alignment horizontal="left"/>
    </xf>
    <xf numFmtId="0" fontId="10" fillId="12" borderId="8" xfId="0" applyFont="1" applyFill="1" applyBorder="1"/>
    <xf numFmtId="0" fontId="10" fillId="13" borderId="12" xfId="0" applyFont="1" applyFill="1" applyBorder="1" applyAlignment="1">
      <alignment horizontal="left"/>
    </xf>
    <xf numFmtId="9" fontId="10" fillId="13" borderId="12" xfId="4" applyFont="1" applyFill="1" applyBorder="1" applyAlignment="1">
      <alignment horizontal="center"/>
    </xf>
    <xf numFmtId="9" fontId="30" fillId="6" borderId="15" xfId="4" applyFont="1" applyFill="1" applyBorder="1" applyAlignment="1" applyProtection="1">
      <alignment horizontal="center"/>
      <protection locked="0"/>
    </xf>
    <xf numFmtId="4" fontId="29" fillId="11" borderId="12" xfId="0" applyNumberFormat="1" applyFont="1" applyFill="1" applyBorder="1" applyAlignment="1">
      <alignment horizontal="right"/>
    </xf>
    <xf numFmtId="0" fontId="32" fillId="8" borderId="0" xfId="0" applyFont="1" applyFill="1"/>
    <xf numFmtId="4" fontId="0" fillId="8" borderId="16" xfId="0" applyNumberFormat="1" applyFill="1" applyBorder="1"/>
    <xf numFmtId="10" fontId="4" fillId="8" borderId="16" xfId="0" applyNumberFormat="1" applyFont="1" applyFill="1" applyBorder="1"/>
    <xf numFmtId="10" fontId="0" fillId="8" borderId="16" xfId="0" applyNumberFormat="1" applyFill="1" applyBorder="1"/>
    <xf numFmtId="4" fontId="16" fillId="8" borderId="16" xfId="0" applyNumberFormat="1" applyFont="1" applyFill="1" applyBorder="1"/>
    <xf numFmtId="10" fontId="2" fillId="8" borderId="16" xfId="0" applyNumberFormat="1" applyFont="1" applyFill="1" applyBorder="1"/>
    <xf numFmtId="0" fontId="32" fillId="0" borderId="0" xfId="0" applyFont="1"/>
    <xf numFmtId="0" fontId="33" fillId="8" borderId="4" xfId="0" applyFont="1" applyFill="1" applyBorder="1" applyAlignment="1">
      <alignment vertical="top" wrapText="1"/>
    </xf>
    <xf numFmtId="4" fontId="10" fillId="13" borderId="12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0" fontId="0" fillId="0" borderId="16" xfId="4" applyNumberFormat="1" applyFont="1" applyBorder="1"/>
    <xf numFmtId="0" fontId="15" fillId="6" borderId="0" xfId="3" applyAlignment="1" applyProtection="1">
      <alignment horizontal="center"/>
      <protection locked="0"/>
    </xf>
    <xf numFmtId="0" fontId="16" fillId="0" borderId="0" xfId="0" applyFont="1"/>
    <xf numFmtId="3" fontId="37" fillId="5" borderId="21" xfId="1" applyNumberFormat="1" applyFont="1" applyAlignment="1">
      <alignment vertical="center"/>
    </xf>
    <xf numFmtId="9" fontId="37" fillId="5" borderId="21" xfId="4" applyFont="1" applyFill="1" applyBorder="1" applyAlignment="1">
      <alignment horizontal="center" vertical="center"/>
    </xf>
    <xf numFmtId="10" fontId="38" fillId="13" borderId="1" xfId="0" applyNumberFormat="1" applyFont="1" applyFill="1" applyBorder="1" applyAlignment="1">
      <alignment horizontal="right"/>
    </xf>
    <xf numFmtId="3" fontId="29" fillId="12" borderId="8" xfId="0" applyNumberFormat="1" applyFont="1" applyFill="1" applyBorder="1"/>
    <xf numFmtId="0" fontId="40" fillId="16" borderId="17" xfId="8" applyFont="1" applyFill="1" applyBorder="1" applyAlignment="1" applyProtection="1">
      <alignment vertical="center" wrapText="1"/>
      <protection locked="0"/>
    </xf>
    <xf numFmtId="0" fontId="32" fillId="8" borderId="4" xfId="0" applyFont="1" applyFill="1" applyBorder="1"/>
    <xf numFmtId="4" fontId="6" fillId="8" borderId="21" xfId="0" applyNumberFormat="1" applyFont="1" applyFill="1" applyBorder="1" applyAlignment="1">
      <alignment horizontal="center" vertical="center" wrapText="1"/>
    </xf>
    <xf numFmtId="0" fontId="41" fillId="8" borderId="21" xfId="0" applyFont="1" applyFill="1" applyBorder="1" applyAlignment="1">
      <alignment horizontal="center" wrapText="1"/>
    </xf>
    <xf numFmtId="165" fontId="17" fillId="11" borderId="21" xfId="0" applyNumberFormat="1" applyFont="1" applyFill="1" applyBorder="1"/>
    <xf numFmtId="10" fontId="16" fillId="11" borderId="21" xfId="0" applyNumberFormat="1" applyFont="1" applyFill="1" applyBorder="1"/>
    <xf numFmtId="165" fontId="37" fillId="5" borderId="21" xfId="4" applyNumberFormat="1" applyFont="1" applyFill="1" applyBorder="1" applyAlignment="1">
      <alignment horizontal="center" vertical="center"/>
    </xf>
    <xf numFmtId="10" fontId="31" fillId="17" borderId="0" xfId="4" applyNumberFormat="1" applyFont="1" applyFill="1" applyBorder="1" applyAlignment="1">
      <alignment horizontal="center" vertical="center"/>
    </xf>
    <xf numFmtId="0" fontId="42" fillId="0" borderId="8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18" borderId="25" xfId="0" applyFont="1" applyFill="1" applyBorder="1" applyAlignment="1">
      <alignment vertical="center" wrapText="1"/>
    </xf>
    <xf numFmtId="0" fontId="42" fillId="18" borderId="25" xfId="0" applyFont="1" applyFill="1" applyBorder="1" applyAlignment="1">
      <alignment horizontal="center" vertical="center" wrapText="1"/>
    </xf>
    <xf numFmtId="166" fontId="37" fillId="5" borderId="21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2" fillId="19" borderId="0" xfId="0" applyFont="1" applyFill="1"/>
    <xf numFmtId="0" fontId="1" fillId="0" borderId="0" xfId="0" applyFont="1"/>
    <xf numFmtId="0" fontId="2" fillId="20" borderId="0" xfId="0" applyFont="1" applyFill="1"/>
    <xf numFmtId="0" fontId="0" fillId="0" borderId="0" xfId="0"/>
    <xf numFmtId="0" fontId="4" fillId="0" borderId="0" xfId="0" applyFont="1"/>
    <xf numFmtId="0" fontId="33" fillId="8" borderId="0" xfId="0" applyFont="1" applyFill="1" applyAlignment="1">
      <alignment horizontal="right"/>
    </xf>
    <xf numFmtId="0" fontId="36" fillId="14" borderId="0" xfId="3" applyFont="1" applyFill="1" applyAlignment="1" applyProtection="1">
      <alignment wrapText="1"/>
    </xf>
    <xf numFmtId="0" fontId="34" fillId="8" borderId="0" xfId="0" applyFont="1" applyFill="1" applyAlignment="1">
      <alignment horizontal="center" wrapText="1"/>
    </xf>
    <xf numFmtId="0" fontId="2" fillId="0" borderId="0" xfId="0" applyFont="1"/>
    <xf numFmtId="0" fontId="2" fillId="8" borderId="9" xfId="0" applyFont="1" applyFill="1" applyBorder="1" applyAlignment="1">
      <alignment horizontal="center" wrapText="1"/>
    </xf>
    <xf numFmtId="0" fontId="10" fillId="12" borderId="12" xfId="0" applyFont="1" applyFill="1" applyBorder="1" applyAlignment="1">
      <alignment horizontal="center" wrapText="1"/>
    </xf>
    <xf numFmtId="4" fontId="6" fillId="8" borderId="2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0" xfId="0" applyFont="1"/>
    <xf numFmtId="0" fontId="3" fillId="8" borderId="0" xfId="0" applyFont="1" applyFill="1" applyAlignment="1">
      <alignment wrapText="1"/>
    </xf>
    <xf numFmtId="0" fontId="2" fillId="0" borderId="18" xfId="0" applyFont="1" applyBorder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7" applyFill="1" applyAlignment="1" applyProtection="1">
      <alignment horizontal="center"/>
    </xf>
    <xf numFmtId="0" fontId="26" fillId="0" borderId="0" xfId="0" applyFont="1" applyAlignment="1">
      <alignment vertical="center" wrapText="1"/>
    </xf>
  </cellXfs>
  <cellStyles count="9">
    <cellStyle name="Correto" xfId="3" builtinId="26"/>
    <cellStyle name="Hiperligação" xfId="7" builtinId="8"/>
    <cellStyle name="Moeda" xfId="2" builtinId="4"/>
    <cellStyle name="Neutro" xfId="8" builtinId="28"/>
    <cellStyle name="Normal" xfId="0" builtinId="0"/>
    <cellStyle name="Normal 2" xfId="5" xr:uid="{00000000-0005-0000-0000-000007000000}"/>
    <cellStyle name="Percent 2" xfId="6" xr:uid="{00000000-0005-0000-0000-000009000000}"/>
    <cellStyle name="Percentagem" xfId="4" builtinId="5"/>
    <cellStyle name="Verificar Célula" xfId="1" builtinId="2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C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76933C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9C0006"/>
      <color rgb="FF006100"/>
      <color rgb="FF76933C"/>
      <color rgb="FFFFC7CE"/>
      <color rgb="FFB0D4B3"/>
      <color rgb="FFEFE7E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pp.eurostat.ec.europa.eu/cache/ITY_OFFPUB/KS-BF-06-003/EN/KS-BF-06-003-E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47"/>
  <sheetViews>
    <sheetView tabSelected="1" zoomScaleNormal="100" workbookViewId="0">
      <selection activeCell="D14" sqref="D14"/>
    </sheetView>
  </sheetViews>
  <sheetFormatPr defaultColWidth="9.140625" defaultRowHeight="12.75" x14ac:dyDescent="0.2"/>
  <cols>
    <col min="1" max="1" width="1.5703125" customWidth="1"/>
    <col min="2" max="2" width="51.140625" customWidth="1"/>
    <col min="3" max="3" width="30.42578125" customWidth="1"/>
    <col min="4" max="4" width="18.42578125" customWidth="1"/>
    <col min="5" max="5" width="16.7109375" customWidth="1"/>
    <col min="6" max="6" width="17.85546875" customWidth="1"/>
    <col min="7" max="7" width="17.85546875" style="9" customWidth="1"/>
    <col min="8" max="8" width="3" hidden="1" customWidth="1"/>
    <col min="9" max="9" width="21.85546875" hidden="1" customWidth="1"/>
    <col min="10" max="10" width="15.140625" hidden="1" customWidth="1"/>
    <col min="11" max="11" width="19.42578125" hidden="1" customWidth="1"/>
    <col min="12" max="12" width="17.85546875" style="9" hidden="1" customWidth="1"/>
    <col min="13" max="13" width="14.7109375" style="68" hidden="1" customWidth="1"/>
    <col min="14" max="14" width="10.28515625" style="68" hidden="1" customWidth="1"/>
    <col min="15" max="15" width="12.140625" hidden="1" customWidth="1"/>
  </cols>
  <sheetData>
    <row r="1" spans="2:18" ht="15.75" x14ac:dyDescent="0.25">
      <c r="B1" s="96"/>
      <c r="C1" s="93"/>
      <c r="D1" s="93"/>
      <c r="K1" s="93"/>
      <c r="L1" s="94"/>
    </row>
    <row r="2" spans="2:18" ht="18" x14ac:dyDescent="0.25">
      <c r="B2" s="35" t="s">
        <v>0</v>
      </c>
      <c r="K2" s="95" t="s">
        <v>1</v>
      </c>
      <c r="L2" s="94"/>
    </row>
    <row r="4" spans="2:18" ht="15.75" customHeight="1" x14ac:dyDescent="0.25">
      <c r="B4" s="33" t="s">
        <v>2</v>
      </c>
      <c r="C4" s="90" t="s">
        <v>201</v>
      </c>
      <c r="H4" s="97" t="s">
        <v>3</v>
      </c>
      <c r="I4" s="93"/>
      <c r="J4" s="93"/>
      <c r="K4" s="93"/>
      <c r="L4" s="67" t="s">
        <v>4</v>
      </c>
    </row>
    <row r="5" spans="2:18" s="1" customFormat="1" ht="20.25" customHeight="1" x14ac:dyDescent="0.25">
      <c r="B5" s="33" t="s">
        <v>217</v>
      </c>
      <c r="C5" s="92"/>
      <c r="H5" s="98"/>
      <c r="I5" s="98"/>
      <c r="J5" s="98"/>
      <c r="K5" s="98"/>
      <c r="L5" s="67" t="s">
        <v>5</v>
      </c>
    </row>
    <row r="7" spans="2:18" s="9" customFormat="1" ht="111" customHeight="1" thickBot="1" x14ac:dyDescent="0.25">
      <c r="B7" s="34" t="s">
        <v>6</v>
      </c>
      <c r="D7" s="108" t="s">
        <v>7</v>
      </c>
      <c r="E7" s="94"/>
      <c r="F7" s="94"/>
      <c r="G7" s="24" t="s">
        <v>214</v>
      </c>
      <c r="I7" s="103" t="s">
        <v>8</v>
      </c>
      <c r="J7" s="94"/>
      <c r="K7" s="94"/>
      <c r="L7" s="24" t="s">
        <v>9</v>
      </c>
      <c r="R7" s="91" t="s">
        <v>215</v>
      </c>
    </row>
    <row r="8" spans="2:18" s="1" customFormat="1" ht="12.75" customHeight="1" x14ac:dyDescent="0.2">
      <c r="D8" s="104" t="s">
        <v>212</v>
      </c>
      <c r="E8" s="105" t="s">
        <v>213</v>
      </c>
      <c r="F8" s="3" t="s">
        <v>10</v>
      </c>
      <c r="G8" s="98"/>
      <c r="I8" s="104" t="s">
        <v>11</v>
      </c>
      <c r="J8" s="105" t="s">
        <v>12</v>
      </c>
      <c r="K8" s="21" t="s">
        <v>13</v>
      </c>
      <c r="L8" s="98"/>
    </row>
    <row r="9" spans="2:18" s="1" customFormat="1" ht="25.5" customHeight="1" x14ac:dyDescent="0.2">
      <c r="B9" s="99" t="s">
        <v>14</v>
      </c>
      <c r="D9" s="98"/>
      <c r="E9" s="98"/>
      <c r="F9" s="11" t="s">
        <v>15</v>
      </c>
      <c r="G9" s="98"/>
      <c r="I9" s="98"/>
      <c r="J9" s="98"/>
      <c r="K9" s="22" t="s">
        <v>16</v>
      </c>
      <c r="L9" s="98"/>
      <c r="R9" s="1" t="s">
        <v>216</v>
      </c>
    </row>
    <row r="10" spans="2:18" s="1" customFormat="1" ht="12.75" customHeight="1" x14ac:dyDescent="0.2">
      <c r="B10" s="98"/>
      <c r="D10" s="4" t="s">
        <v>17</v>
      </c>
      <c r="E10" s="10" t="s">
        <v>18</v>
      </c>
      <c r="F10" s="5" t="s">
        <v>19</v>
      </c>
      <c r="G10" s="98"/>
      <c r="I10" s="4" t="s">
        <v>20</v>
      </c>
      <c r="J10" s="10" t="s">
        <v>21</v>
      </c>
      <c r="K10" s="23" t="s">
        <v>22</v>
      </c>
      <c r="L10" s="98"/>
    </row>
    <row r="11" spans="2:18" s="1" customFormat="1" ht="12.75" customHeight="1" thickBot="1" x14ac:dyDescent="0.25">
      <c r="D11" s="6" t="s">
        <v>23</v>
      </c>
      <c r="E11" s="7" t="s">
        <v>24</v>
      </c>
      <c r="F11" s="8" t="s">
        <v>25</v>
      </c>
      <c r="G11" s="98"/>
      <c r="I11" s="6" t="s">
        <v>26</v>
      </c>
      <c r="J11" s="7" t="s">
        <v>27</v>
      </c>
      <c r="K11" s="7" t="s">
        <v>28</v>
      </c>
      <c r="L11" s="98"/>
    </row>
    <row r="13" spans="2:18" s="14" customFormat="1" ht="26.25" thickBot="1" x14ac:dyDescent="0.25">
      <c r="B13" s="25" t="s">
        <v>29</v>
      </c>
      <c r="C13" s="12" t="s">
        <v>30</v>
      </c>
    </row>
    <row r="14" spans="2:18" s="15" customFormat="1" ht="42.75" customHeight="1" thickTop="1" thickBot="1" x14ac:dyDescent="0.25">
      <c r="B14" s="39" t="s">
        <v>206</v>
      </c>
      <c r="C14" s="73" t="s">
        <v>66</v>
      </c>
      <c r="E14" s="88"/>
      <c r="F14" s="89">
        <f>D14*E14</f>
        <v>0</v>
      </c>
      <c r="G14" s="70" t="e">
        <f>D14/workers_targeted</f>
        <v>#DIV/0!</v>
      </c>
      <c r="J14" s="69" t="e">
        <f>K14/I14</f>
        <v>#DIV/0!</v>
      </c>
      <c r="L14" s="70" t="e">
        <f t="shared" ref="L14:L18" si="0">I14/workers_benefited</f>
        <v>#DIV/0!</v>
      </c>
    </row>
    <row r="15" spans="2:18" s="15" customFormat="1" ht="42.75" customHeight="1" thickTop="1" thickBot="1" x14ac:dyDescent="0.25">
      <c r="B15" s="39" t="s">
        <v>207</v>
      </c>
      <c r="C15" s="73" t="s">
        <v>66</v>
      </c>
      <c r="E15" s="88"/>
      <c r="F15" s="89">
        <f t="shared" ref="F15:F19" si="1">D15*E15</f>
        <v>0</v>
      </c>
      <c r="G15" s="70" t="e">
        <f t="shared" ref="G15:G18" si="2">D15/workers_targeted</f>
        <v>#DIV/0!</v>
      </c>
      <c r="J15" s="69" t="e">
        <f t="shared" ref="J15:J18" si="3">K15/I15</f>
        <v>#DIV/0!</v>
      </c>
      <c r="L15" s="70" t="e">
        <f t="shared" si="0"/>
        <v>#DIV/0!</v>
      </c>
    </row>
    <row r="16" spans="2:18" s="15" customFormat="1" ht="42.75" customHeight="1" thickTop="1" thickBot="1" x14ac:dyDescent="0.25">
      <c r="B16" s="39" t="s">
        <v>208</v>
      </c>
      <c r="C16" s="73" t="s">
        <v>67</v>
      </c>
      <c r="E16" s="88"/>
      <c r="F16" s="89">
        <f t="shared" si="1"/>
        <v>0</v>
      </c>
      <c r="G16" s="70" t="e">
        <f t="shared" si="2"/>
        <v>#DIV/0!</v>
      </c>
      <c r="J16" s="69" t="e">
        <f t="shared" si="3"/>
        <v>#DIV/0!</v>
      </c>
      <c r="L16" s="70" t="e">
        <f t="shared" si="0"/>
        <v>#DIV/0!</v>
      </c>
    </row>
    <row r="17" spans="2:12" s="15" customFormat="1" ht="45.75" customHeight="1" thickTop="1" thickBot="1" x14ac:dyDescent="0.25">
      <c r="B17" s="39" t="s">
        <v>209</v>
      </c>
      <c r="C17" s="73" t="s">
        <v>68</v>
      </c>
      <c r="E17" s="88"/>
      <c r="F17" s="89">
        <f t="shared" si="1"/>
        <v>0</v>
      </c>
      <c r="G17" s="70" t="e">
        <f t="shared" si="2"/>
        <v>#DIV/0!</v>
      </c>
      <c r="J17" s="69" t="e">
        <f t="shared" si="3"/>
        <v>#DIV/0!</v>
      </c>
      <c r="L17" s="70" t="e">
        <f t="shared" si="0"/>
        <v>#DIV/0!</v>
      </c>
    </row>
    <row r="18" spans="2:12" s="15" customFormat="1" ht="42.75" customHeight="1" thickTop="1" thickBot="1" x14ac:dyDescent="0.25">
      <c r="B18" s="39" t="s">
        <v>210</v>
      </c>
      <c r="C18" s="73" t="s">
        <v>69</v>
      </c>
      <c r="E18" s="88"/>
      <c r="F18" s="89">
        <f t="shared" si="1"/>
        <v>0</v>
      </c>
      <c r="G18" s="70" t="e">
        <f t="shared" si="2"/>
        <v>#DIV/0!</v>
      </c>
      <c r="J18" s="69" t="e">
        <f t="shared" si="3"/>
        <v>#DIV/0!</v>
      </c>
      <c r="L18" s="70" t="e">
        <f t="shared" si="0"/>
        <v>#DIV/0!</v>
      </c>
    </row>
    <row r="19" spans="2:12" s="15" customFormat="1" ht="42.75" customHeight="1" thickTop="1" thickBot="1" x14ac:dyDescent="0.25">
      <c r="B19" s="39" t="s">
        <v>211</v>
      </c>
      <c r="C19" s="73" t="s">
        <v>67</v>
      </c>
      <c r="E19" s="88"/>
      <c r="F19" s="89">
        <f t="shared" si="1"/>
        <v>0</v>
      </c>
      <c r="G19" s="70" t="e">
        <f t="shared" ref="G19" si="4">D19/workers_targeted</f>
        <v>#DIV/0!</v>
      </c>
      <c r="J19" s="69" t="e">
        <f t="shared" ref="J19" si="5">K19/I19</f>
        <v>#DIV/0!</v>
      </c>
      <c r="L19" s="70" t="e">
        <f t="shared" ref="L19" si="6">I19/workers_benefited</f>
        <v>#DIV/0!</v>
      </c>
    </row>
    <row r="21" spans="2:12" s="1" customFormat="1" ht="13.5" thickBot="1" x14ac:dyDescent="0.25">
      <c r="B21" s="64" t="s">
        <v>31</v>
      </c>
      <c r="F21" s="65">
        <f>SUM(F11:F19)</f>
        <v>0</v>
      </c>
      <c r="K21" s="65">
        <f>SUM(K11:K19)</f>
        <v>0</v>
      </c>
    </row>
    <row r="23" spans="2:12" ht="51.75" hidden="1" thickBot="1" x14ac:dyDescent="0.25">
      <c r="B23" s="19" t="s">
        <v>32</v>
      </c>
      <c r="F23" s="80" t="e">
        <f>sub_total_implement/total_cost</f>
        <v>#DIV/0!</v>
      </c>
      <c r="K23" s="80" t="e">
        <f>actual_sub_total_implement/actual_total_cost</f>
        <v>#DIV/0!</v>
      </c>
    </row>
    <row r="24" spans="2:12" ht="15" hidden="1" x14ac:dyDescent="0.25">
      <c r="B24" s="2" t="s">
        <v>33</v>
      </c>
      <c r="K24" s="45">
        <v>0</v>
      </c>
    </row>
    <row r="25" spans="2:12" ht="15" hidden="1" x14ac:dyDescent="0.25">
      <c r="B25" s="2" t="s">
        <v>34</v>
      </c>
      <c r="K25" s="46">
        <v>0</v>
      </c>
    </row>
    <row r="26" spans="2:12" ht="15" hidden="1" x14ac:dyDescent="0.25">
      <c r="B26" s="2" t="s">
        <v>35</v>
      </c>
      <c r="K26" s="46">
        <v>0</v>
      </c>
    </row>
    <row r="27" spans="2:12" ht="15.75" hidden="1" thickBot="1" x14ac:dyDescent="0.3">
      <c r="B27" s="2" t="s">
        <v>36</v>
      </c>
      <c r="K27" s="46">
        <v>0</v>
      </c>
    </row>
    <row r="28" spans="2:12" ht="15.75" hidden="1" thickBot="1" x14ac:dyDescent="0.3">
      <c r="B28" s="2" t="s">
        <v>37</v>
      </c>
      <c r="F28" s="47">
        <v>0</v>
      </c>
      <c r="K28" s="47">
        <v>0</v>
      </c>
    </row>
    <row r="29" spans="2:12" ht="26.25" hidden="1" thickBot="1" x14ac:dyDescent="0.25">
      <c r="B29" s="20" t="s">
        <v>38</v>
      </c>
      <c r="F29" s="43">
        <f>SUM(F24:F28)</f>
        <v>0</v>
      </c>
      <c r="K29" s="43">
        <f>SUM(K24:K28)</f>
        <v>0</v>
      </c>
    </row>
    <row r="30" spans="2:12" ht="13.5" hidden="1" thickBot="1" x14ac:dyDescent="0.25"/>
    <row r="31" spans="2:12" s="17" customFormat="1" ht="15.75" hidden="1" thickBot="1" x14ac:dyDescent="0.3">
      <c r="B31" s="16" t="s">
        <v>39</v>
      </c>
      <c r="F31" s="44">
        <f>sub_total_actions+sub_total_implement</f>
        <v>0</v>
      </c>
      <c r="H31" s="102" t="s">
        <v>40</v>
      </c>
      <c r="I31" s="106"/>
      <c r="J31" s="106"/>
      <c r="K31" s="48">
        <f>actual_sub_total_actions+actual_sub_total_implement</f>
        <v>0</v>
      </c>
    </row>
    <row r="32" spans="2:12" hidden="1" x14ac:dyDescent="0.2"/>
    <row r="33" spans="2:14" ht="26.25" hidden="1" thickBot="1" x14ac:dyDescent="0.25">
      <c r="H33" s="102" t="s">
        <v>41</v>
      </c>
      <c r="I33" s="93"/>
      <c r="J33" s="93"/>
      <c r="L33" s="62" t="s">
        <v>42</v>
      </c>
    </row>
    <row r="34" spans="2:14" ht="15.75" hidden="1" customHeight="1" thickBot="1" x14ac:dyDescent="0.3">
      <c r="B34" s="50" t="s">
        <v>43</v>
      </c>
      <c r="C34" s="53">
        <v>0.6</v>
      </c>
      <c r="D34" s="100" t="s">
        <v>44</v>
      </c>
      <c r="E34" s="93"/>
      <c r="F34" s="72">
        <f>ROUNDDOWN(total_cost*percentage_contrib,0)</f>
        <v>0</v>
      </c>
      <c r="G34" s="55" t="s">
        <v>45</v>
      </c>
      <c r="L34"/>
      <c r="M34"/>
      <c r="N34"/>
    </row>
    <row r="35" spans="2:14" hidden="1" x14ac:dyDescent="0.2"/>
    <row r="36" spans="2:14" ht="15.75" hidden="1" thickBot="1" x14ac:dyDescent="0.3">
      <c r="B36" s="51" t="s">
        <v>46</v>
      </c>
      <c r="C36" s="52">
        <f>percentage_contrib</f>
        <v>0.6</v>
      </c>
      <c r="D36" s="71" t="e">
        <f>egf_share_actual_expenditure/eligible_actual_expenditure</f>
        <v>#DIV/0!</v>
      </c>
      <c r="K36" s="63">
        <f>ROUNDDOWN(eligible_actual_expenditure*percentage_contrib,2)</f>
        <v>0</v>
      </c>
      <c r="L36" s="74" t="s">
        <v>47</v>
      </c>
    </row>
    <row r="37" spans="2:14" hidden="1" x14ac:dyDescent="0.2"/>
    <row r="38" spans="2:14" ht="31.5" hidden="1" customHeight="1" thickTop="1" thickBot="1" x14ac:dyDescent="0.25">
      <c r="L38" s="75" t="s">
        <v>48</v>
      </c>
      <c r="M38" s="76" t="s">
        <v>49</v>
      </c>
    </row>
    <row r="39" spans="2:14" ht="16.5" hidden="1" thickTop="1" thickBot="1" x14ac:dyDescent="0.3">
      <c r="B39" s="49" t="s">
        <v>50</v>
      </c>
      <c r="K39" s="54">
        <f>IF(contribution-egf_share_actual_expenditure&lt;0,"0",contribution-egf_share_actual_expenditure)</f>
        <v>0</v>
      </c>
      <c r="L39" s="79" t="e">
        <f>egf_share_actual_expenditure/contribution</f>
        <v>#DIV/0!</v>
      </c>
      <c r="M39" s="77" t="e">
        <f>balance_EGF_unspent_fund/contribution</f>
        <v>#DIV/0!</v>
      </c>
      <c r="N39" s="78" t="e">
        <f>M39+L39</f>
        <v>#DIV/0!</v>
      </c>
    </row>
    <row r="41" spans="2:14" ht="12.75" customHeight="1" x14ac:dyDescent="0.2">
      <c r="B41" s="55" t="s">
        <v>51</v>
      </c>
      <c r="I41" s="107" t="s">
        <v>52</v>
      </c>
      <c r="J41" s="93"/>
      <c r="K41" s="93"/>
      <c r="L41" s="94"/>
    </row>
    <row r="42" spans="2:14" x14ac:dyDescent="0.2">
      <c r="B42" s="55" t="s">
        <v>53</v>
      </c>
      <c r="I42" s="93"/>
      <c r="J42" s="93"/>
      <c r="K42" s="93"/>
      <c r="L42" s="94"/>
    </row>
    <row r="43" spans="2:14" ht="14.25" customHeight="1" x14ac:dyDescent="0.2">
      <c r="B43" s="61" t="s">
        <v>54</v>
      </c>
    </row>
    <row r="44" spans="2:14" x14ac:dyDescent="0.2">
      <c r="B44" s="55" t="s">
        <v>55</v>
      </c>
      <c r="K44" s="101" t="s">
        <v>56</v>
      </c>
      <c r="L44" s="94"/>
    </row>
    <row r="45" spans="2:14" x14ac:dyDescent="0.2">
      <c r="K45" s="56">
        <f>balance_EGF_unspent_fund*90%</f>
        <v>0</v>
      </c>
      <c r="L45" s="57">
        <v>0.9</v>
      </c>
    </row>
    <row r="46" spans="2:14" x14ac:dyDescent="0.2">
      <c r="K46" s="56">
        <f>balance_EGF_unspent_fund*10%</f>
        <v>0</v>
      </c>
      <c r="L46" s="58">
        <v>0.1</v>
      </c>
    </row>
    <row r="47" spans="2:14" x14ac:dyDescent="0.2">
      <c r="K47" s="59">
        <f>SUM(K45:K46)</f>
        <v>0</v>
      </c>
      <c r="L47" s="60">
        <f>SUM(L45:L46)</f>
        <v>1</v>
      </c>
    </row>
  </sheetData>
  <mergeCells count="18">
    <mergeCell ref="D34:E34"/>
    <mergeCell ref="K44:L44"/>
    <mergeCell ref="H33:J33"/>
    <mergeCell ref="I7:K7"/>
    <mergeCell ref="I8:I9"/>
    <mergeCell ref="J8:J9"/>
    <mergeCell ref="L8:L11"/>
    <mergeCell ref="H31:J31"/>
    <mergeCell ref="I41:L42"/>
    <mergeCell ref="D7:F7"/>
    <mergeCell ref="D8:D9"/>
    <mergeCell ref="E8:E9"/>
    <mergeCell ref="G8:G11"/>
    <mergeCell ref="K1:L1"/>
    <mergeCell ref="K2:L2"/>
    <mergeCell ref="B1:D1"/>
    <mergeCell ref="H4:K5"/>
    <mergeCell ref="B9:B10"/>
  </mergeCells>
  <phoneticPr fontId="3" type="noConversion"/>
  <conditionalFormatting sqref="C14:C19">
    <cfRule type="cellIs" dxfId="22" priority="25" operator="greaterThan">
      <formula>"&gt;""a"""</formula>
    </cfRule>
  </conditionalFormatting>
  <conditionalFormatting sqref="D14:D19">
    <cfRule type="cellIs" dxfId="21" priority="37" operator="greaterThan">
      <formula>$G$8</formula>
    </cfRule>
  </conditionalFormatting>
  <conditionalFormatting sqref="D36">
    <cfRule type="cellIs" dxfId="20" priority="43" operator="greaterThan">
      <formula>0</formula>
    </cfRule>
  </conditionalFormatting>
  <conditionalFormatting sqref="E14:E19 G14:G19 J14:J19 L14:L19">
    <cfRule type="cellIs" dxfId="19" priority="31" operator="greaterThan">
      <formula>0</formula>
    </cfRule>
  </conditionalFormatting>
  <conditionalFormatting sqref="F23">
    <cfRule type="cellIs" dxfId="18" priority="58" stopIfTrue="1" operator="between">
      <formula>0</formula>
      <formula>1</formula>
    </cfRule>
  </conditionalFormatting>
  <conditionalFormatting sqref="G8:G11">
    <cfRule type="cellIs" dxfId="17" priority="4" operator="notBetween">
      <formula>1</formula>
      <formula>100000</formula>
    </cfRule>
  </conditionalFormatting>
  <conditionalFormatting sqref="I14:I19">
    <cfRule type="cellIs" dxfId="16" priority="30" operator="greaterThan">
      <formula>$L$8</formula>
    </cfRule>
    <cfRule type="cellIs" dxfId="15" priority="33" operator="greaterThan">
      <formula>$D14</formula>
    </cfRule>
  </conditionalFormatting>
  <conditionalFormatting sqref="I15:I18">
    <cfRule type="cellIs" dxfId="14" priority="50" operator="greaterThan">
      <formula>$D15</formula>
    </cfRule>
  </conditionalFormatting>
  <conditionalFormatting sqref="I19">
    <cfRule type="cellIs" dxfId="13" priority="32" operator="greaterThan">
      <formula>$D19</formula>
    </cfRule>
  </conditionalFormatting>
  <conditionalFormatting sqref="K14:K19">
    <cfRule type="cellIs" dxfId="12" priority="34" operator="greaterThan">
      <formula>$F14</formula>
    </cfRule>
  </conditionalFormatting>
  <conditionalFormatting sqref="K23">
    <cfRule type="cellIs" dxfId="11" priority="57" stopIfTrue="1" operator="between">
      <formula>0</formula>
      <formula>1</formula>
    </cfRule>
  </conditionalFormatting>
  <conditionalFormatting sqref="L8:L11">
    <cfRule type="cellIs" dxfId="10" priority="49" operator="greaterThan">
      <formula>$G$8</formula>
    </cfRule>
  </conditionalFormatting>
  <conditionalFormatting sqref="L39">
    <cfRule type="cellIs" dxfId="9" priority="44" operator="greaterThan">
      <formula>0</formula>
    </cfRule>
  </conditionalFormatting>
  <dataValidations count="4">
    <dataValidation type="list" showInputMessage="1" showErrorMessage="1" sqref="C22 C14:C20" xr:uid="{00000000-0002-0000-0000-000000000000}">
      <formula1>EGF_categ_measures</formula1>
    </dataValidation>
    <dataValidation type="list" allowBlank="1" showInputMessage="1" showErrorMessage="1" sqref="C4" xr:uid="{00000000-0002-0000-0000-000001000000}">
      <formula1>"BE,BG,CZ,DK,DE,EE,IE,EL,ES,FR,IT,CY,LV,LT,LU,HU,MT,NL,AT,PL,PT,RO,SI,SK,FI,SE,UK,HR"</formula1>
    </dataValidation>
    <dataValidation type="whole" allowBlank="1" showInputMessage="1" showErrorMessage="1" sqref="D14:D19" xr:uid="{00000000-0002-0000-0000-000002000000}">
      <formula1>0</formula1>
      <formula2>100000</formula2>
    </dataValidation>
    <dataValidation type="decimal" allowBlank="1" showInputMessage="1" showErrorMessage="1" sqref="F14:F19" xr:uid="{00000000-0002-0000-0000-000003000000}">
      <formula1>0</formula1>
      <formula2>100000000</formula2>
    </dataValidation>
  </dataValidations>
  <pageMargins left="0.43307086614173229" right="0.27559055118110237" top="0.15748031496062992" bottom="0.23622047244094491" header="0.11811023622047245" footer="0.11811023622047245"/>
  <pageSetup paperSize="9" scale="5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H12"/>
  <sheetViews>
    <sheetView topLeftCell="A9" workbookViewId="0">
      <selection activeCell="H24" sqref="H24"/>
    </sheetView>
  </sheetViews>
  <sheetFormatPr defaultRowHeight="12.75" x14ac:dyDescent="0.2"/>
  <cols>
    <col min="1" max="1" width="6.85546875" customWidth="1"/>
    <col min="8" max="8" width="94.140625" customWidth="1"/>
  </cols>
  <sheetData>
    <row r="1" spans="1:8" ht="18.75" x14ac:dyDescent="0.3">
      <c r="A1" s="110" t="s">
        <v>57</v>
      </c>
      <c r="B1" s="93"/>
      <c r="C1" s="93"/>
      <c r="D1" s="93"/>
      <c r="E1" s="93"/>
      <c r="F1" s="93"/>
      <c r="G1" s="93"/>
      <c r="H1" s="93"/>
    </row>
    <row r="2" spans="1:8" ht="15.75" x14ac:dyDescent="0.25">
      <c r="A2" s="111" t="s">
        <v>58</v>
      </c>
      <c r="B2" s="93"/>
      <c r="C2" s="93"/>
      <c r="D2" s="93"/>
      <c r="E2" s="93"/>
      <c r="F2" s="93"/>
      <c r="G2" s="93"/>
      <c r="H2" s="93"/>
    </row>
    <row r="3" spans="1:8" ht="21" customHeight="1" x14ac:dyDescent="0.25">
      <c r="A3" s="112" t="s">
        <v>59</v>
      </c>
      <c r="B3" s="93"/>
      <c r="C3" s="93"/>
      <c r="D3" s="93"/>
      <c r="E3" s="93"/>
      <c r="F3" s="93"/>
      <c r="G3" s="93"/>
      <c r="H3" s="93"/>
    </row>
    <row r="4" spans="1:8" ht="17.25" customHeight="1" x14ac:dyDescent="0.2">
      <c r="A4" s="113" t="s">
        <v>60</v>
      </c>
      <c r="B4" s="93"/>
      <c r="C4" s="93"/>
      <c r="D4" s="93"/>
      <c r="E4" s="93"/>
      <c r="F4" s="93"/>
      <c r="G4" s="93"/>
      <c r="H4" s="93"/>
    </row>
    <row r="7" spans="1:8" ht="15.75" x14ac:dyDescent="0.25">
      <c r="A7" s="40" t="s">
        <v>61</v>
      </c>
    </row>
    <row r="9" spans="1:8" ht="30" customHeight="1" x14ac:dyDescent="0.2">
      <c r="A9" s="42">
        <v>1</v>
      </c>
      <c r="B9" s="109" t="s">
        <v>62</v>
      </c>
      <c r="C9" s="93"/>
      <c r="D9" s="93"/>
      <c r="E9" s="93"/>
      <c r="F9" s="93"/>
      <c r="G9" s="93"/>
      <c r="H9" s="93"/>
    </row>
    <row r="10" spans="1:8" ht="30" customHeight="1" x14ac:dyDescent="0.2">
      <c r="A10" s="42">
        <v>2</v>
      </c>
      <c r="B10" s="114" t="s">
        <v>63</v>
      </c>
      <c r="C10" s="93"/>
      <c r="D10" s="93"/>
      <c r="E10" s="93"/>
      <c r="F10" s="93"/>
      <c r="G10" s="93"/>
      <c r="H10" s="93"/>
    </row>
    <row r="11" spans="1:8" ht="56.25" customHeight="1" x14ac:dyDescent="0.2">
      <c r="A11" s="42">
        <v>7</v>
      </c>
      <c r="B11" s="109" t="s">
        <v>64</v>
      </c>
      <c r="C11" s="93"/>
      <c r="D11" s="93"/>
      <c r="E11" s="93"/>
      <c r="F11" s="93"/>
      <c r="G11" s="93"/>
      <c r="H11" s="93"/>
    </row>
    <row r="12" spans="1:8" ht="24" customHeight="1" x14ac:dyDescent="0.2">
      <c r="A12" s="42">
        <v>0</v>
      </c>
      <c r="B12" s="41" t="s">
        <v>65</v>
      </c>
    </row>
  </sheetData>
  <mergeCells count="7">
    <mergeCell ref="B11:H11"/>
    <mergeCell ref="A1:H1"/>
    <mergeCell ref="A2:H2"/>
    <mergeCell ref="A3:H3"/>
    <mergeCell ref="A4:H4"/>
    <mergeCell ref="B9:H9"/>
    <mergeCell ref="B10:H10"/>
  </mergeCells>
  <hyperlinks>
    <hyperlink ref="A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C00000"/>
  </sheetPr>
  <dimension ref="A1:B5"/>
  <sheetViews>
    <sheetView workbookViewId="0">
      <selection activeCell="H24" sqref="H24"/>
    </sheetView>
  </sheetViews>
  <sheetFormatPr defaultRowHeight="12.75" x14ac:dyDescent="0.2"/>
  <cols>
    <col min="1" max="1" width="74.85546875" bestFit="1" customWidth="1"/>
  </cols>
  <sheetData>
    <row r="1" spans="1:2" x14ac:dyDescent="0.2">
      <c r="A1" s="18" t="str">
        <f>"----------- Please select one of the categories in the drop down list"</f>
        <v>----------- Please select one of the categories in the drop down list</v>
      </c>
    </row>
    <row r="2" spans="1:2" s="13" customFormat="1" x14ac:dyDescent="0.2">
      <c r="A2" s="13" t="s">
        <v>66</v>
      </c>
      <c r="B2" s="13">
        <v>1</v>
      </c>
    </row>
    <row r="3" spans="1:2" s="13" customFormat="1" x14ac:dyDescent="0.2">
      <c r="A3" s="13" t="s">
        <v>67</v>
      </c>
      <c r="B3" s="13">
        <v>2</v>
      </c>
    </row>
    <row r="4" spans="1:2" s="13" customFormat="1" x14ac:dyDescent="0.2">
      <c r="A4" s="13" t="s">
        <v>68</v>
      </c>
      <c r="B4" s="13">
        <v>7</v>
      </c>
    </row>
    <row r="5" spans="1:2" x14ac:dyDescent="0.2">
      <c r="A5" s="13" t="s">
        <v>69</v>
      </c>
      <c r="B5" s="13">
        <v>0</v>
      </c>
    </row>
  </sheetData>
  <phoneticPr fontId="3" type="noConversion"/>
  <pageMargins left="0.75" right="0.75" top="1" bottom="1" header="0.5" footer="0.5"/>
  <pageSetup paperSize="1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E22"/>
  <sheetViews>
    <sheetView workbookViewId="0">
      <selection activeCell="H24" sqref="H24"/>
    </sheetView>
  </sheetViews>
  <sheetFormatPr defaultRowHeight="12.75" x14ac:dyDescent="0.2"/>
  <cols>
    <col min="1" max="2" width="14.5703125" bestFit="1" customWidth="1"/>
    <col min="3" max="3" width="15.7109375" bestFit="1" customWidth="1"/>
    <col min="23" max="23" width="10.42578125" customWidth="1"/>
  </cols>
  <sheetData>
    <row r="1" spans="1:31" ht="270.75" customHeight="1" x14ac:dyDescent="0.2">
      <c r="A1" s="26" t="s">
        <v>70</v>
      </c>
      <c r="B1" s="26" t="s">
        <v>71</v>
      </c>
      <c r="C1" s="26" t="s">
        <v>72</v>
      </c>
      <c r="D1" s="26" t="s">
        <v>73</v>
      </c>
      <c r="E1" s="26" t="s">
        <v>74</v>
      </c>
      <c r="F1" s="26" t="s">
        <v>75</v>
      </c>
      <c r="G1" s="26" t="s">
        <v>76</v>
      </c>
      <c r="H1" s="26" t="s">
        <v>77</v>
      </c>
      <c r="I1" s="26" t="s">
        <v>78</v>
      </c>
      <c r="J1" s="26" t="s">
        <v>79</v>
      </c>
      <c r="K1" s="26" t="s">
        <v>80</v>
      </c>
      <c r="L1" s="26" t="s">
        <v>81</v>
      </c>
      <c r="M1" s="26" t="s">
        <v>82</v>
      </c>
      <c r="N1" s="26" t="s">
        <v>83</v>
      </c>
      <c r="O1" s="26" t="s">
        <v>84</v>
      </c>
      <c r="P1" s="26" t="s">
        <v>85</v>
      </c>
      <c r="Q1" s="26" t="s">
        <v>86</v>
      </c>
      <c r="R1" s="26" t="s">
        <v>87</v>
      </c>
      <c r="S1" s="26" t="s">
        <v>88</v>
      </c>
      <c r="T1" s="26" t="s">
        <v>89</v>
      </c>
      <c r="U1" s="26" t="s">
        <v>90</v>
      </c>
      <c r="V1" s="26" t="s">
        <v>91</v>
      </c>
      <c r="W1" s="26" t="s">
        <v>92</v>
      </c>
      <c r="X1" s="26" t="s">
        <v>93</v>
      </c>
      <c r="Y1" s="26" t="s">
        <v>94</v>
      </c>
      <c r="Z1" s="26" t="s">
        <v>95</v>
      </c>
      <c r="AA1" s="26" t="s">
        <v>96</v>
      </c>
      <c r="AB1" s="26" t="s">
        <v>97</v>
      </c>
      <c r="AC1" s="26" t="s">
        <v>98</v>
      </c>
      <c r="AD1" s="26" t="s">
        <v>99</v>
      </c>
      <c r="AE1" s="26" t="s">
        <v>100</v>
      </c>
    </row>
    <row r="2" spans="1:31" ht="148.5" customHeight="1" x14ac:dyDescent="0.2">
      <c r="A2" s="27" t="str">
        <f>EGF_categ_measures!A2</f>
        <v>1 Assistência individual na procura de emprego, gestão de processos e serviços de informação geral</v>
      </c>
      <c r="B2" s="27" t="str">
        <f>EGF_categ_measures!A2</f>
        <v>1 Assistência individual na procura de emprego, gestão de processos e serviços de informação geral</v>
      </c>
      <c r="C2" s="27" t="str">
        <f>EGF_categ_measures!A3</f>
        <v>2 Formação e reconversão</v>
      </c>
      <c r="D2" s="27" t="str">
        <f>EGF_categ_measures!A3</f>
        <v>2 Formação e reconversão</v>
      </c>
      <c r="E2" s="27" t="e">
        <f>EGF_categ_measures!#REF!</f>
        <v>#REF!</v>
      </c>
      <c r="F2" s="27" t="e">
        <f>EGF_categ_measures!#REF!</f>
        <v>#REF!</v>
      </c>
      <c r="G2" s="27" t="e">
        <f>EGF_categ_measures!#REF!</f>
        <v>#REF!</v>
      </c>
      <c r="H2" s="27" t="e">
        <f>EGF_categ_measures!#REF!</f>
        <v>#REF!</v>
      </c>
      <c r="I2" s="27" t="e">
        <f>EGF_categ_measures!#REF!</f>
        <v>#REF!</v>
      </c>
      <c r="J2" s="27" t="e">
        <f>EGF_categ_measures!#REF!</f>
        <v>#REF!</v>
      </c>
      <c r="K2" s="27" t="e">
        <f>EGF_categ_measures!#REF!</f>
        <v>#REF!</v>
      </c>
      <c r="L2" s="27" t="e">
        <f>EGF_categ_measures!#REF!</f>
        <v>#REF!</v>
      </c>
      <c r="M2" s="27" t="str">
        <f>EGF_categ_measures!A4</f>
        <v>7 Promoção do espírito empresarial</v>
      </c>
      <c r="N2" s="27" t="str">
        <f>EGF_categ_measures!A4</f>
        <v>7 Promoção do espírito empresarial</v>
      </c>
      <c r="O2" s="27" t="str">
        <f>EGF_categ_measures!A5</f>
        <v>0 Categoria não definida na lista (verificar apenas se não pode ser utilizada outra categoria)</v>
      </c>
      <c r="P2" s="27" t="str">
        <f>EGF_categ_measures!A5</f>
        <v>0 Categoria não definida na lista (verificar apenas se não pode ser utilizada outra categoria)</v>
      </c>
      <c r="Q2" s="27" t="e">
        <f>EGF_categ_measures!#REF!</f>
        <v>#REF!</v>
      </c>
      <c r="R2" s="27" t="e">
        <f>EGF_categ_measures!#REF!</f>
        <v>#REF!</v>
      </c>
      <c r="S2" s="27" t="e">
        <f>EGF_categ_measures!#REF!</f>
        <v>#REF!</v>
      </c>
      <c r="T2" s="27" t="e">
        <f>EGF_categ_measures!#REF!</f>
        <v>#REF!</v>
      </c>
      <c r="U2" s="27" t="e">
        <f>EGF_categ_measures!#REF!</f>
        <v>#REF!</v>
      </c>
      <c r="V2" s="27" t="e">
        <f>EGF_categ_measures!#REF!</f>
        <v>#REF!</v>
      </c>
      <c r="W2" s="27" t="e">
        <f>EGF_categ_measures!#REF!</f>
        <v>#REF!</v>
      </c>
      <c r="X2" s="27" t="e">
        <f>EGF_categ_measures!#REF!</f>
        <v>#REF!</v>
      </c>
      <c r="Y2" s="27" t="e">
        <f>EGF_categ_measures!#REF!</f>
        <v>#REF!</v>
      </c>
      <c r="Z2" s="27" t="e">
        <f>EGF_categ_measures!#REF!</f>
        <v>#REF!</v>
      </c>
      <c r="AA2" s="27" t="s">
        <v>101</v>
      </c>
      <c r="AB2" s="27" t="s">
        <v>102</v>
      </c>
      <c r="AC2" s="27" t="s">
        <v>103</v>
      </c>
      <c r="AD2" s="27" t="s">
        <v>104</v>
      </c>
      <c r="AE2" s="27" t="s">
        <v>105</v>
      </c>
    </row>
    <row r="3" spans="1:31" ht="15" x14ac:dyDescent="0.2">
      <c r="A3" s="28">
        <f>SUMIF('orçamento para medidas FEG'!$C:$C,'summary original budget'!A2,'orçamento para medidas FEG'!$F:$F)</f>
        <v>0</v>
      </c>
      <c r="B3" s="28">
        <f>SUMIF('orçamento para medidas FEG'!$C:$C,'summary original budget'!B2,'orçamento para medidas FEG'!$D:$D)</f>
        <v>0</v>
      </c>
      <c r="C3" s="28">
        <f>SUMIF('orçamento para medidas FEG'!$C:$C,'summary original budget'!C2,'orçamento para medidas FEG'!$F:$F)</f>
        <v>0</v>
      </c>
      <c r="D3" s="28">
        <f>SUMIF('orçamento para medidas FEG'!$C:$C,'summary original budget'!D2,'orçamento para medidas FEG'!$D:$D)</f>
        <v>0</v>
      </c>
      <c r="E3" s="28">
        <f>SUMIF('orçamento para medidas FEG'!$C:$C,'summary original budget'!E2,'orçamento para medidas FEG'!$F:$F)</f>
        <v>0</v>
      </c>
      <c r="F3" s="28">
        <f>SUMIF('orçamento para medidas FEG'!$C:$C,'summary original budget'!F2,'orçamento para medidas FEG'!$D:$D)</f>
        <v>0</v>
      </c>
      <c r="G3" s="28">
        <f>SUMIF('orçamento para medidas FEG'!$C:$C,'summary original budget'!G2,'orçamento para medidas FEG'!$F:$F)</f>
        <v>0</v>
      </c>
      <c r="H3" s="28">
        <f>SUMIF('orçamento para medidas FEG'!$C:$C,'summary original budget'!H2,'orçamento para medidas FEG'!$D:$D)</f>
        <v>0</v>
      </c>
      <c r="I3" s="28">
        <f>SUMIF('orçamento para medidas FEG'!$C:$C,'summary original budget'!I2,'orçamento para medidas FEG'!$F:$F)</f>
        <v>0</v>
      </c>
      <c r="J3" s="28">
        <f>SUMIF('orçamento para medidas FEG'!$C:$C,'summary original budget'!J2,'orçamento para medidas FEG'!$D:$D)</f>
        <v>0</v>
      </c>
      <c r="K3" s="28">
        <f>SUMIF('orçamento para medidas FEG'!$C:$C,'summary original budget'!K2,'orçamento para medidas FEG'!$F:$F)</f>
        <v>0</v>
      </c>
      <c r="L3" s="28">
        <f>SUMIF('orçamento para medidas FEG'!$C:$C,'summary original budget'!L2,'orçamento para medidas FEG'!$D:$D)</f>
        <v>0</v>
      </c>
      <c r="M3" s="28">
        <f>SUMIF('orçamento para medidas FEG'!$C:$C,'summary original budget'!M2,'orçamento para medidas FEG'!$F:$F)</f>
        <v>0</v>
      </c>
      <c r="N3" s="28">
        <f>SUMIF('orçamento para medidas FEG'!$C:$C,'summary original budget'!N2,'orçamento para medidas FEG'!$D:$D)</f>
        <v>0</v>
      </c>
      <c r="O3" s="28">
        <f>SUMIF('orçamento para medidas FEG'!$C:$C,'summary original budget'!O2,'orçamento para medidas FEG'!$F:$F)</f>
        <v>0</v>
      </c>
      <c r="P3" s="28">
        <f>SUMIF('orçamento para medidas FEG'!$C:$C,'summary original budget'!P2,'orçamento para medidas FEG'!$D:$D)</f>
        <v>0</v>
      </c>
      <c r="Q3" s="28">
        <f>SUMIF('orçamento para medidas FEG'!$C:$C,'summary original budget'!Q2,'orçamento para medidas FEG'!$F:$F)</f>
        <v>0</v>
      </c>
      <c r="R3" s="28">
        <f>SUMIF('orçamento para medidas FEG'!$C:$C,'summary original budget'!R2,'orçamento para medidas FEG'!$D:$D)</f>
        <v>0</v>
      </c>
      <c r="S3" s="28">
        <f>SUMIF('orçamento para medidas FEG'!$C:$C,'summary original budget'!S2,'orçamento para medidas FEG'!$F:$F)</f>
        <v>0</v>
      </c>
      <c r="T3" s="28">
        <f>SUMIF('orçamento para medidas FEG'!$C:$C,'summary original budget'!T2,'orçamento para medidas FEG'!$D:$D)</f>
        <v>0</v>
      </c>
      <c r="U3" s="28">
        <f>SUMIF('orçamento para medidas FEG'!$C:$C,'summary original budget'!U2,'orçamento para medidas FEG'!$F:$F)</f>
        <v>0</v>
      </c>
      <c r="V3" s="28">
        <f>SUMIF('orçamento para medidas FEG'!$C:$C,'summary original budget'!V2,'orçamento para medidas FEG'!$D:$D)</f>
        <v>0</v>
      </c>
      <c r="W3" s="28">
        <f>SUMIF('orçamento para medidas FEG'!$C:$C,'summary original budget'!W2,'orçamento para medidas FEG'!$F:$F)</f>
        <v>0</v>
      </c>
      <c r="X3" s="28">
        <f>SUMIF('orçamento para medidas FEG'!$C:$C,'summary original budget'!X2,'orçamento para medidas FEG'!$D:$D)</f>
        <v>0</v>
      </c>
      <c r="Y3" s="28">
        <f>SUMIF('orçamento para medidas FEG'!$C:$C,'summary original budget'!Y2,'orçamento para medidas FEG'!$F:$F)</f>
        <v>0</v>
      </c>
      <c r="Z3" s="28">
        <f>SUMIF('orçamento para medidas FEG'!$C:$C,'summary original budget'!Z2,'orçamento para medidas FEG'!$D:$D)</f>
        <v>0</v>
      </c>
      <c r="AA3" s="28">
        <f>SUMIF('orçamento para medidas FEG'!$B:$B,'summary original budget'!AA2,'orçamento para medidas FEG'!$F:$F)</f>
        <v>0</v>
      </c>
      <c r="AB3" s="28">
        <f>SUMIF('orçamento para medidas FEG'!$B:$B,'summary original budget'!AB2,'orçamento para medidas FEG'!$F:$F)</f>
        <v>0</v>
      </c>
      <c r="AC3" s="28">
        <f>SUMIF('orçamento para medidas FEG'!$B:$B,'summary original budget'!AC2,'orçamento para medidas FEG'!$F:$F)</f>
        <v>0</v>
      </c>
      <c r="AD3" s="28">
        <f>SUMIF('orçamento para medidas FEG'!$B:$B,'summary original budget'!AD2,'orçamento para medidas FEG'!$F:$F)</f>
        <v>0</v>
      </c>
      <c r="AE3" s="28">
        <f>SUMIF('orçamento para medidas FEG'!$B:$B,'summary original budget'!AE2,'orçamento para medidas FEG'!$F:$F)</f>
        <v>0</v>
      </c>
    </row>
    <row r="5" spans="1:31" x14ac:dyDescent="0.2">
      <c r="A5" s="29" t="s">
        <v>106</v>
      </c>
      <c r="B5" s="29" t="s">
        <v>107</v>
      </c>
      <c r="E5" s="29" t="s">
        <v>108</v>
      </c>
    </row>
    <row r="6" spans="1:31" x14ac:dyDescent="0.2">
      <c r="A6" s="30">
        <f>sub_total_actions</f>
        <v>0</v>
      </c>
      <c r="B6" s="30">
        <f>A3+C3+E3+G3+I3+K3+M3+O3+Q3+S3+U3+W3+Y3</f>
        <v>0</v>
      </c>
      <c r="E6" s="30">
        <f>B6-A6</f>
        <v>0</v>
      </c>
    </row>
    <row r="8" spans="1:31" x14ac:dyDescent="0.2">
      <c r="A8" s="29" t="s">
        <v>109</v>
      </c>
      <c r="B8" s="29" t="s">
        <v>110</v>
      </c>
      <c r="E8" s="29" t="s">
        <v>111</v>
      </c>
    </row>
    <row r="9" spans="1:31" x14ac:dyDescent="0.2">
      <c r="A9" s="30">
        <f>sub_total_implement</f>
        <v>0</v>
      </c>
      <c r="B9" s="30">
        <f>AA3+AB3+AC3+AD3+AE3</f>
        <v>0</v>
      </c>
      <c r="E9" s="30">
        <f>B9-A9</f>
        <v>0</v>
      </c>
    </row>
    <row r="12" spans="1:31" x14ac:dyDescent="0.2">
      <c r="A12" s="29" t="s">
        <v>112</v>
      </c>
      <c r="B12" s="29" t="s">
        <v>113</v>
      </c>
      <c r="E12" s="29" t="s">
        <v>114</v>
      </c>
    </row>
    <row r="13" spans="1:31" x14ac:dyDescent="0.2">
      <c r="A13" s="30">
        <f>total_cost</f>
        <v>0</v>
      </c>
      <c r="B13" s="30">
        <f>B9+B6</f>
        <v>0</v>
      </c>
      <c r="E13" s="30">
        <f>B13-A13</f>
        <v>0</v>
      </c>
    </row>
    <row r="15" spans="1:31" x14ac:dyDescent="0.2">
      <c r="A15" s="29" t="s">
        <v>115</v>
      </c>
      <c r="B15" s="29" t="s">
        <v>116</v>
      </c>
      <c r="C15" s="29" t="s">
        <v>117</v>
      </c>
      <c r="E15" s="29" t="s">
        <v>118</v>
      </c>
    </row>
    <row r="16" spans="1:31" x14ac:dyDescent="0.2">
      <c r="A16" s="32">
        <f>percentage_contrib</f>
        <v>0.6</v>
      </c>
      <c r="B16" s="30">
        <f>contribution</f>
        <v>0</v>
      </c>
      <c r="C16" s="31">
        <f>B13*A16</f>
        <v>0</v>
      </c>
      <c r="E16" s="30">
        <f>C16-B16</f>
        <v>0</v>
      </c>
    </row>
    <row r="18" spans="1:3" x14ac:dyDescent="0.2">
      <c r="C18" s="29" t="s">
        <v>119</v>
      </c>
    </row>
    <row r="19" spans="1:3" x14ac:dyDescent="0.2">
      <c r="C19" s="31">
        <f>ROUNDDOWN(B16*A19,0)</f>
        <v>0</v>
      </c>
    </row>
    <row r="21" spans="1:3" x14ac:dyDescent="0.2">
      <c r="A21" s="37" t="s">
        <v>120</v>
      </c>
      <c r="C21" s="37" t="s">
        <v>121</v>
      </c>
    </row>
    <row r="22" spans="1:3" x14ac:dyDescent="0.2">
      <c r="A22" s="30">
        <f>SUM(Q3,S3,U3,W3,Y3)</f>
        <v>0</v>
      </c>
      <c r="C22" s="32" t="e">
        <f>A22/sub_total_actions</f>
        <v>#DIV/0!</v>
      </c>
    </row>
  </sheetData>
  <conditionalFormatting sqref="E6">
    <cfRule type="cellIs" dxfId="8" priority="5" stopIfTrue="1" operator="notEqual">
      <formula>0</formula>
    </cfRule>
  </conditionalFormatting>
  <conditionalFormatting sqref="E9">
    <cfRule type="cellIs" dxfId="7" priority="4" stopIfTrue="1" operator="notEqual">
      <formula>0</formula>
    </cfRule>
  </conditionalFormatting>
  <conditionalFormatting sqref="E13">
    <cfRule type="cellIs" dxfId="6" priority="3" stopIfTrue="1" operator="notEqual">
      <formula>0</formula>
    </cfRule>
  </conditionalFormatting>
  <conditionalFormatting sqref="E16">
    <cfRule type="cellIs" dxfId="5" priority="2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E22"/>
  <sheetViews>
    <sheetView workbookViewId="0">
      <selection activeCell="H24" sqref="H24"/>
    </sheetView>
  </sheetViews>
  <sheetFormatPr defaultRowHeight="12.75" x14ac:dyDescent="0.2"/>
  <cols>
    <col min="1" max="3" width="14.5703125" bestFit="1" customWidth="1"/>
    <col min="5" max="5" width="14.5703125" bestFit="1" customWidth="1"/>
    <col min="23" max="23" width="10.42578125" customWidth="1"/>
  </cols>
  <sheetData>
    <row r="1" spans="1:31" ht="280.5" x14ac:dyDescent="0.2">
      <c r="A1" s="36" t="s">
        <v>122</v>
      </c>
      <c r="B1" s="36" t="s">
        <v>123</v>
      </c>
      <c r="C1" s="36" t="s">
        <v>124</v>
      </c>
      <c r="D1" s="36" t="s">
        <v>125</v>
      </c>
      <c r="E1" s="36" t="s">
        <v>126</v>
      </c>
      <c r="F1" s="36" t="s">
        <v>127</v>
      </c>
      <c r="G1" s="36" t="s">
        <v>128</v>
      </c>
      <c r="H1" s="36" t="s">
        <v>129</v>
      </c>
      <c r="I1" s="36" t="s">
        <v>130</v>
      </c>
      <c r="J1" s="36" t="s">
        <v>131</v>
      </c>
      <c r="K1" s="36" t="s">
        <v>132</v>
      </c>
      <c r="L1" s="36" t="s">
        <v>133</v>
      </c>
      <c r="M1" s="36" t="s">
        <v>134</v>
      </c>
      <c r="N1" s="36" t="s">
        <v>135</v>
      </c>
      <c r="O1" s="36" t="s">
        <v>136</v>
      </c>
      <c r="P1" s="36" t="s">
        <v>137</v>
      </c>
      <c r="Q1" s="36" t="s">
        <v>138</v>
      </c>
      <c r="R1" s="36" t="s">
        <v>139</v>
      </c>
      <c r="S1" s="36" t="s">
        <v>140</v>
      </c>
      <c r="T1" s="36" t="s">
        <v>141</v>
      </c>
      <c r="U1" s="36" t="s">
        <v>142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  <c r="AA1" s="36" t="s">
        <v>148</v>
      </c>
      <c r="AB1" s="36" t="s">
        <v>149</v>
      </c>
      <c r="AC1" s="36" t="s">
        <v>150</v>
      </c>
      <c r="AD1" s="36" t="s">
        <v>151</v>
      </c>
      <c r="AE1" s="36" t="s">
        <v>152</v>
      </c>
    </row>
    <row r="2" spans="1:31" ht="111" customHeight="1" x14ac:dyDescent="0.2">
      <c r="A2" s="36" t="str">
        <f>EGF_categ_measures!A2</f>
        <v>1 Assistência individual na procura de emprego, gestão de processos e serviços de informação geral</v>
      </c>
      <c r="B2" s="36" t="str">
        <f>EGF_categ_measures!A2</f>
        <v>1 Assistência individual na procura de emprego, gestão de processos e serviços de informação geral</v>
      </c>
      <c r="C2" s="36" t="str">
        <f>EGF_categ_measures!A3</f>
        <v>2 Formação e reconversão</v>
      </c>
      <c r="D2" s="36" t="str">
        <f>EGF_categ_measures!A3</f>
        <v>2 Formação e reconversão</v>
      </c>
      <c r="E2" s="36" t="e">
        <f>EGF_categ_measures!#REF!</f>
        <v>#REF!</v>
      </c>
      <c r="F2" s="36" t="e">
        <f>EGF_categ_measures!#REF!</f>
        <v>#REF!</v>
      </c>
      <c r="G2" s="36" t="e">
        <f>EGF_categ_measures!#REF!</f>
        <v>#REF!</v>
      </c>
      <c r="H2" s="36" t="e">
        <f>EGF_categ_measures!#REF!</f>
        <v>#REF!</v>
      </c>
      <c r="I2" s="36" t="e">
        <f>EGF_categ_measures!#REF!</f>
        <v>#REF!</v>
      </c>
      <c r="J2" s="36" t="e">
        <f>EGF_categ_measures!#REF!</f>
        <v>#REF!</v>
      </c>
      <c r="K2" s="36" t="e">
        <f>EGF_categ_measures!#REF!</f>
        <v>#REF!</v>
      </c>
      <c r="L2" s="36" t="e">
        <f>EGF_categ_measures!#REF!</f>
        <v>#REF!</v>
      </c>
      <c r="M2" s="36" t="str">
        <f>EGF_categ_measures!A4</f>
        <v>7 Promoção do espírito empresarial</v>
      </c>
      <c r="N2" s="36" t="str">
        <f>EGF_categ_measures!A4</f>
        <v>7 Promoção do espírito empresarial</v>
      </c>
      <c r="O2" s="36" t="str">
        <f>EGF_categ_measures!A5</f>
        <v>0 Categoria não definida na lista (verificar apenas se não pode ser utilizada outra categoria)</v>
      </c>
      <c r="P2" s="36" t="str">
        <f>EGF_categ_measures!A5</f>
        <v>0 Categoria não definida na lista (verificar apenas se não pode ser utilizada outra categoria)</v>
      </c>
      <c r="Q2" s="36" t="e">
        <f>EGF_categ_measures!#REF!</f>
        <v>#REF!</v>
      </c>
      <c r="R2" s="36" t="e">
        <f>EGF_categ_measures!#REF!</f>
        <v>#REF!</v>
      </c>
      <c r="S2" s="36" t="e">
        <f>EGF_categ_measures!#REF!</f>
        <v>#REF!</v>
      </c>
      <c r="T2" s="36" t="e">
        <f>EGF_categ_measures!#REF!</f>
        <v>#REF!</v>
      </c>
      <c r="U2" s="36" t="e">
        <f>EGF_categ_measures!#REF!</f>
        <v>#REF!</v>
      </c>
      <c r="V2" s="36" t="e">
        <f>EGF_categ_measures!#REF!</f>
        <v>#REF!</v>
      </c>
      <c r="W2" s="36" t="e">
        <f>EGF_categ_measures!#REF!</f>
        <v>#REF!</v>
      </c>
      <c r="X2" s="36" t="e">
        <f>EGF_categ_measures!#REF!</f>
        <v>#REF!</v>
      </c>
      <c r="Y2" s="36" t="e">
        <f>EGF_categ_measures!#REF!</f>
        <v>#REF!</v>
      </c>
      <c r="Z2" s="36" t="e">
        <f>EGF_categ_measures!#REF!</f>
        <v>#REF!</v>
      </c>
      <c r="AA2" s="36" t="s">
        <v>153</v>
      </c>
      <c r="AB2" s="36" t="s">
        <v>154</v>
      </c>
      <c r="AC2" s="36" t="s">
        <v>155</v>
      </c>
      <c r="AD2" s="36" t="s">
        <v>156</v>
      </c>
      <c r="AE2" s="36" t="s">
        <v>157</v>
      </c>
    </row>
    <row r="3" spans="1:31" ht="15" x14ac:dyDescent="0.2">
      <c r="A3" s="28">
        <f>SUMIF('orçamento para medidas FEG'!$C:$C,'summary ACTUAL budget'!A2,'orçamento para medidas FEG'!$K:$K)</f>
        <v>0</v>
      </c>
      <c r="B3" s="28">
        <f>SUMIF('orçamento para medidas FEG'!$C:$C,'summary ACTUAL budget'!B2,'orçamento para medidas FEG'!$I:$I)</f>
        <v>0</v>
      </c>
      <c r="C3" s="28">
        <f>SUMIF('orçamento para medidas FEG'!$C:$C,'summary ACTUAL budget'!C2,'orçamento para medidas FEG'!$K:$K)</f>
        <v>0</v>
      </c>
      <c r="D3" s="28">
        <f>SUMIF('orçamento para medidas FEG'!$C:$C,'summary ACTUAL budget'!D2,'orçamento para medidas FEG'!$I:$I)</f>
        <v>0</v>
      </c>
      <c r="E3" s="28">
        <f>SUMIF('orçamento para medidas FEG'!$C:$C,'summary ACTUAL budget'!E2,'orçamento para medidas FEG'!$K:$K)</f>
        <v>0</v>
      </c>
      <c r="F3" s="28">
        <f>SUMIF('orçamento para medidas FEG'!$C:$C,'summary ACTUAL budget'!F2,'orçamento para medidas FEG'!$I:$I)</f>
        <v>0</v>
      </c>
      <c r="G3" s="28">
        <f>SUMIF('orçamento para medidas FEG'!$C:$C,'summary ACTUAL budget'!G2,'orçamento para medidas FEG'!$K:$K)</f>
        <v>0</v>
      </c>
      <c r="H3" s="28">
        <f>SUMIF('orçamento para medidas FEG'!$C:$C,'summary ACTUAL budget'!H2,'orçamento para medidas FEG'!$I:$I)</f>
        <v>0</v>
      </c>
      <c r="I3" s="28">
        <f>SUMIF('orçamento para medidas FEG'!$C:$C,'summary ACTUAL budget'!I2,'orçamento para medidas FEG'!$K:$K)</f>
        <v>0</v>
      </c>
      <c r="J3" s="28">
        <f>SUMIF('orçamento para medidas FEG'!$C:$C,'summary ACTUAL budget'!J2,'orçamento para medidas FEG'!$I:$I)</f>
        <v>0</v>
      </c>
      <c r="K3" s="28">
        <f>SUMIF('orçamento para medidas FEG'!$C:$C,'summary ACTUAL budget'!K2,'orçamento para medidas FEG'!$K:$K)</f>
        <v>0</v>
      </c>
      <c r="L3" s="28">
        <f>SUMIF('orçamento para medidas FEG'!$C:$C,'summary ACTUAL budget'!L2,'orçamento para medidas FEG'!$I:$I)</f>
        <v>0</v>
      </c>
      <c r="M3" s="28">
        <f>SUMIF('orçamento para medidas FEG'!$C:$C,'summary ACTUAL budget'!M2,'orçamento para medidas FEG'!$K:$K)</f>
        <v>0</v>
      </c>
      <c r="N3" s="28">
        <f>SUMIF('orçamento para medidas FEG'!$C:$C,'summary ACTUAL budget'!N2,'orçamento para medidas FEG'!$I:$I)</f>
        <v>0</v>
      </c>
      <c r="O3" s="28">
        <f>SUMIF('orçamento para medidas FEG'!$C:$C,'summary ACTUAL budget'!O2,'orçamento para medidas FEG'!$K:$K)</f>
        <v>0</v>
      </c>
      <c r="P3" s="28">
        <f>SUMIF('orçamento para medidas FEG'!$C:$C,'summary ACTUAL budget'!P2,'orçamento para medidas FEG'!$I:$I)</f>
        <v>0</v>
      </c>
      <c r="Q3" s="28">
        <f>SUMIF('orçamento para medidas FEG'!$C:$C,'summary ACTUAL budget'!Q2,'orçamento para medidas FEG'!$K:$K)</f>
        <v>0</v>
      </c>
      <c r="R3" s="28">
        <f>SUMIF('orçamento para medidas FEG'!$C:$C,'summary ACTUAL budget'!R2,'orçamento para medidas FEG'!$I:$I)</f>
        <v>0</v>
      </c>
      <c r="S3" s="28">
        <f>SUMIF('orçamento para medidas FEG'!$C:$C,'summary ACTUAL budget'!S2,'orçamento para medidas FEG'!$K:$K)</f>
        <v>0</v>
      </c>
      <c r="T3" s="28">
        <f>SUMIF('orçamento para medidas FEG'!$C:$C,'summary ACTUAL budget'!T2,'orçamento para medidas FEG'!$I:$I)</f>
        <v>0</v>
      </c>
      <c r="U3" s="28">
        <f>SUMIF('orçamento para medidas FEG'!$C:$C,'summary ACTUAL budget'!U2,'orçamento para medidas FEG'!$K:$K)</f>
        <v>0</v>
      </c>
      <c r="V3" s="28">
        <f>SUMIF('orçamento para medidas FEG'!$C:$C,'summary ACTUAL budget'!V2,'orçamento para medidas FEG'!$I:$I)</f>
        <v>0</v>
      </c>
      <c r="W3" s="28">
        <f>SUMIF('orçamento para medidas FEG'!$C:$C,'summary ACTUAL budget'!W2,'orçamento para medidas FEG'!$K:$K)</f>
        <v>0</v>
      </c>
      <c r="X3" s="28">
        <f>SUMIF('orçamento para medidas FEG'!$C:$C,'summary ACTUAL budget'!X2,'orçamento para medidas FEG'!$I:$I)</f>
        <v>0</v>
      </c>
      <c r="Y3" s="28">
        <f>SUMIF('orçamento para medidas FEG'!$C:$C,'summary ACTUAL budget'!Y2,'orçamento para medidas FEG'!$K:$K)</f>
        <v>0</v>
      </c>
      <c r="Z3" s="28">
        <f>SUMIF('orçamento para medidas FEG'!$C:$C,'summary ACTUAL budget'!Z2,'orçamento para medidas FEG'!$I:$I)</f>
        <v>0</v>
      </c>
      <c r="AA3" s="28">
        <f>SUMIF('orçamento para medidas FEG'!$B:$B,'summary ACTUAL budget'!AA2,'orçamento para medidas FEG'!$K:$K)</f>
        <v>0</v>
      </c>
      <c r="AB3" s="28">
        <f>SUMIF('orçamento para medidas FEG'!$B:$B,'summary ACTUAL budget'!AB2,'orçamento para medidas FEG'!$K:$K)</f>
        <v>0</v>
      </c>
      <c r="AC3" s="28">
        <f>SUMIF('orçamento para medidas FEG'!$B:$B,'summary ACTUAL budget'!AC2,'orçamento para medidas FEG'!$K:$K)</f>
        <v>0</v>
      </c>
      <c r="AD3" s="28">
        <f>SUMIF('orçamento para medidas FEG'!$B:$B,'summary ACTUAL budget'!AD2,'orçamento para medidas FEG'!$K:$K)</f>
        <v>0</v>
      </c>
      <c r="AE3" s="28">
        <f>SUMIF('orçamento para medidas FEG'!$B:$B,'summary ACTUAL budget'!AE2,'orçamento para medidas FEG'!$K:$K)</f>
        <v>0</v>
      </c>
    </row>
    <row r="5" spans="1:31" x14ac:dyDescent="0.2">
      <c r="A5" s="37" t="s">
        <v>158</v>
      </c>
      <c r="B5" s="37" t="s">
        <v>159</v>
      </c>
      <c r="E5" s="29" t="s">
        <v>160</v>
      </c>
    </row>
    <row r="6" spans="1:31" x14ac:dyDescent="0.2">
      <c r="A6" s="30">
        <f>actual_sub_total_actions</f>
        <v>0</v>
      </c>
      <c r="B6" s="30">
        <f>A3+C3+E3+G3+I3+K3+M3+O3+Q3+S3+U3+W3+Y3</f>
        <v>0</v>
      </c>
      <c r="E6" s="30">
        <f>B6-A6</f>
        <v>0</v>
      </c>
    </row>
    <row r="8" spans="1:31" x14ac:dyDescent="0.2">
      <c r="A8" s="37" t="s">
        <v>161</v>
      </c>
      <c r="B8" s="37" t="s">
        <v>162</v>
      </c>
      <c r="E8" s="29" t="s">
        <v>163</v>
      </c>
    </row>
    <row r="9" spans="1:31" x14ac:dyDescent="0.2">
      <c r="A9" s="30">
        <f>actual_sub_total_implement</f>
        <v>0</v>
      </c>
      <c r="B9" s="30">
        <f>AA3+AB3+AC3+AD3+AE3</f>
        <v>0</v>
      </c>
      <c r="E9" s="30">
        <f>B9-A9</f>
        <v>0</v>
      </c>
    </row>
    <row r="12" spans="1:31" x14ac:dyDescent="0.2">
      <c r="A12" s="37" t="s">
        <v>164</v>
      </c>
      <c r="B12" s="37" t="s">
        <v>165</v>
      </c>
      <c r="E12" s="29" t="s">
        <v>166</v>
      </c>
    </row>
    <row r="13" spans="1:31" x14ac:dyDescent="0.2">
      <c r="A13" s="30">
        <f>actual_total_cost</f>
        <v>0</v>
      </c>
      <c r="B13" s="30">
        <f>B9+B6</f>
        <v>0</v>
      </c>
      <c r="E13" s="30">
        <f>B13-A13</f>
        <v>0</v>
      </c>
    </row>
    <row r="15" spans="1:31" x14ac:dyDescent="0.2">
      <c r="A15" s="37" t="s">
        <v>167</v>
      </c>
      <c r="B15" s="37" t="s">
        <v>168</v>
      </c>
      <c r="C15" s="37" t="s">
        <v>169</v>
      </c>
      <c r="E15" s="29" t="s">
        <v>170</v>
      </c>
    </row>
    <row r="16" spans="1:31" x14ac:dyDescent="0.2">
      <c r="A16" s="30">
        <f>B13*percentage_contrib</f>
        <v>0</v>
      </c>
      <c r="B16" s="30">
        <f>balance_EGF_unspent_fund</f>
        <v>0</v>
      </c>
      <c r="C16" s="30">
        <f>contribution-A16</f>
        <v>0</v>
      </c>
      <c r="E16" s="30">
        <f>B16-C16</f>
        <v>0</v>
      </c>
    </row>
    <row r="18" spans="1:5" x14ac:dyDescent="0.2">
      <c r="A18" s="29" t="s">
        <v>171</v>
      </c>
      <c r="B18" s="37" t="s">
        <v>172</v>
      </c>
      <c r="C18" s="37" t="s">
        <v>173</v>
      </c>
      <c r="E18" s="29" t="s">
        <v>174</v>
      </c>
    </row>
    <row r="19" spans="1:5" x14ac:dyDescent="0.2">
      <c r="A19" s="32">
        <f>percentage_contrib</f>
        <v>0.6</v>
      </c>
      <c r="B19" s="38" t="e">
        <f>egf_share_actual_expenditure/contribution</f>
        <v>#DIV/0!</v>
      </c>
      <c r="C19" s="66" t="e">
        <f>A16/contribution</f>
        <v>#DIV/0!</v>
      </c>
      <c r="E19" s="30" t="e">
        <f>C19-B19</f>
        <v>#DIV/0!</v>
      </c>
    </row>
    <row r="21" spans="1:5" x14ac:dyDescent="0.2">
      <c r="A21" s="37" t="s">
        <v>175</v>
      </c>
      <c r="C21" s="37" t="s">
        <v>176</v>
      </c>
    </row>
    <row r="22" spans="1:5" x14ac:dyDescent="0.2">
      <c r="A22" s="30">
        <f>SUM(Q3,S3,U3,W3,Y3)</f>
        <v>0</v>
      </c>
      <c r="C22" s="66" t="e">
        <f>A22/actual_sub_total_actions</f>
        <v>#DIV/0!</v>
      </c>
    </row>
  </sheetData>
  <conditionalFormatting sqref="E6">
    <cfRule type="cellIs" dxfId="4" priority="6" stopIfTrue="1" operator="notEqual">
      <formula>0</formula>
    </cfRule>
  </conditionalFormatting>
  <conditionalFormatting sqref="E9">
    <cfRule type="cellIs" dxfId="3" priority="5" stopIfTrue="1" operator="notEqual">
      <formula>0</formula>
    </cfRule>
  </conditionalFormatting>
  <conditionalFormatting sqref="E13">
    <cfRule type="cellIs" dxfId="2" priority="4" stopIfTrue="1" operator="notEqual">
      <formula>0</formula>
    </cfRule>
  </conditionalFormatting>
  <conditionalFormatting sqref="E16">
    <cfRule type="cellIs" dxfId="1" priority="1" stopIfTrue="1" operator="notEqual">
      <formula>0</formula>
    </cfRule>
  </conditionalFormatting>
  <conditionalFormatting sqref="E19">
    <cfRule type="cellIs" dxfId="0" priority="2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3:B30"/>
  <sheetViews>
    <sheetView workbookViewId="0">
      <selection activeCell="H24" sqref="H24"/>
    </sheetView>
  </sheetViews>
  <sheetFormatPr defaultRowHeight="12.75" x14ac:dyDescent="0.2"/>
  <cols>
    <col min="2" max="2" width="12.5703125" customWidth="1"/>
  </cols>
  <sheetData>
    <row r="3" spans="1:2" ht="40.9" customHeight="1" thickBot="1" x14ac:dyDescent="0.25">
      <c r="A3" s="81" t="s">
        <v>177</v>
      </c>
      <c r="B3" s="84" t="s">
        <v>178</v>
      </c>
    </row>
    <row r="4" spans="1:2" ht="15.75" thickBot="1" x14ac:dyDescent="0.25">
      <c r="A4" s="82" t="s">
        <v>179</v>
      </c>
      <c r="B4" s="85">
        <v>60</v>
      </c>
    </row>
    <row r="5" spans="1:2" ht="15.75" thickBot="1" x14ac:dyDescent="0.25">
      <c r="A5" s="82" t="s">
        <v>180</v>
      </c>
      <c r="B5" s="85">
        <v>85</v>
      </c>
    </row>
    <row r="6" spans="1:2" ht="15.75" thickBot="1" x14ac:dyDescent="0.25">
      <c r="A6" s="82" t="s">
        <v>181</v>
      </c>
      <c r="B6" s="85">
        <v>85</v>
      </c>
    </row>
    <row r="7" spans="1:2" ht="15.75" thickBot="1" x14ac:dyDescent="0.25">
      <c r="A7" s="82" t="s">
        <v>182</v>
      </c>
      <c r="B7" s="85">
        <v>85</v>
      </c>
    </row>
    <row r="8" spans="1:2" ht="15.75" thickBot="1" x14ac:dyDescent="0.25">
      <c r="A8" s="82" t="s">
        <v>183</v>
      </c>
      <c r="B8" s="85">
        <v>60</v>
      </c>
    </row>
    <row r="9" spans="1:2" ht="15.75" thickBot="1" x14ac:dyDescent="0.25">
      <c r="A9" s="82" t="s">
        <v>184</v>
      </c>
      <c r="B9" s="85">
        <v>60</v>
      </c>
    </row>
    <row r="10" spans="1:2" ht="15.75" thickBot="1" x14ac:dyDescent="0.25">
      <c r="A10" s="82" t="s">
        <v>185</v>
      </c>
      <c r="B10" s="85">
        <v>60</v>
      </c>
    </row>
    <row r="11" spans="1:2" ht="15.75" thickBot="1" x14ac:dyDescent="0.25">
      <c r="A11" s="82" t="s">
        <v>186</v>
      </c>
      <c r="B11" s="85">
        <v>85</v>
      </c>
    </row>
    <row r="12" spans="1:2" ht="15.75" thickBot="1" x14ac:dyDescent="0.25">
      <c r="A12" s="82" t="s">
        <v>187</v>
      </c>
      <c r="B12" s="85">
        <v>70</v>
      </c>
    </row>
    <row r="13" spans="1:2" ht="15.75" thickBot="1" x14ac:dyDescent="0.25">
      <c r="A13" s="83" t="s">
        <v>188</v>
      </c>
      <c r="B13" s="85">
        <v>85</v>
      </c>
    </row>
    <row r="14" spans="1:2" ht="15.75" thickBot="1" x14ac:dyDescent="0.25">
      <c r="A14" s="83" t="s">
        <v>189</v>
      </c>
      <c r="B14" s="85">
        <v>60</v>
      </c>
    </row>
    <row r="15" spans="1:2" ht="15.75" thickBot="1" x14ac:dyDescent="0.25">
      <c r="A15" s="83" t="s">
        <v>190</v>
      </c>
      <c r="B15" s="85">
        <v>85</v>
      </c>
    </row>
    <row r="16" spans="1:2" ht="15.75" thickBot="1" x14ac:dyDescent="0.25">
      <c r="A16" s="83" t="s">
        <v>191</v>
      </c>
      <c r="B16" s="85">
        <v>60</v>
      </c>
    </row>
    <row r="17" spans="1:2" ht="15.75" thickBot="1" x14ac:dyDescent="0.25">
      <c r="A17" s="83" t="s">
        <v>192</v>
      </c>
      <c r="B17" s="85">
        <v>85</v>
      </c>
    </row>
    <row r="18" spans="1:2" ht="15.75" thickBot="1" x14ac:dyDescent="0.25">
      <c r="A18" s="83" t="s">
        <v>193</v>
      </c>
      <c r="B18" s="85">
        <v>85</v>
      </c>
    </row>
    <row r="19" spans="1:2" ht="15.75" thickBot="1" x14ac:dyDescent="0.25">
      <c r="A19" s="83" t="s">
        <v>194</v>
      </c>
      <c r="B19" s="85">
        <v>85</v>
      </c>
    </row>
    <row r="20" spans="1:2" ht="15.75" thickBot="1" x14ac:dyDescent="0.25">
      <c r="A20" s="83" t="s">
        <v>195</v>
      </c>
      <c r="B20" s="85">
        <v>85</v>
      </c>
    </row>
    <row r="21" spans="1:2" ht="15.75" thickBot="1" x14ac:dyDescent="0.25">
      <c r="A21" s="83" t="s">
        <v>196</v>
      </c>
      <c r="B21" s="85">
        <v>85</v>
      </c>
    </row>
    <row r="22" spans="1:2" ht="15.75" thickBot="1" x14ac:dyDescent="0.25">
      <c r="A22" s="83" t="s">
        <v>197</v>
      </c>
      <c r="B22" s="85">
        <v>60</v>
      </c>
    </row>
    <row r="23" spans="1:2" ht="15.75" thickBot="1" x14ac:dyDescent="0.25">
      <c r="A23" s="83" t="s">
        <v>198</v>
      </c>
      <c r="B23" s="85">
        <v>60</v>
      </c>
    </row>
    <row r="24" spans="1:2" ht="15.75" thickBot="1" x14ac:dyDescent="0.25">
      <c r="A24" s="83" t="s">
        <v>199</v>
      </c>
      <c r="B24" s="85">
        <v>60</v>
      </c>
    </row>
    <row r="25" spans="1:2" ht="15.75" thickBot="1" x14ac:dyDescent="0.25">
      <c r="A25" s="83" t="s">
        <v>200</v>
      </c>
      <c r="B25" s="85">
        <v>85</v>
      </c>
    </row>
    <row r="26" spans="1:2" ht="15.75" thickBot="1" x14ac:dyDescent="0.25">
      <c r="A26" s="86" t="s">
        <v>201</v>
      </c>
      <c r="B26" s="87">
        <v>85</v>
      </c>
    </row>
    <row r="27" spans="1:2" ht="15.75" thickBot="1" x14ac:dyDescent="0.25">
      <c r="A27" s="83" t="s">
        <v>202</v>
      </c>
      <c r="B27" s="85">
        <v>85</v>
      </c>
    </row>
    <row r="28" spans="1:2" ht="15.75" thickBot="1" x14ac:dyDescent="0.25">
      <c r="A28" s="83" t="s">
        <v>203</v>
      </c>
      <c r="B28" s="85">
        <v>85</v>
      </c>
    </row>
    <row r="29" spans="1:2" ht="15.75" thickBot="1" x14ac:dyDescent="0.25">
      <c r="A29" s="83" t="s">
        <v>204</v>
      </c>
      <c r="B29" s="85">
        <v>85</v>
      </c>
    </row>
    <row r="30" spans="1:2" ht="15.75" thickBot="1" x14ac:dyDescent="0.25">
      <c r="A30" s="83" t="s">
        <v>205</v>
      </c>
      <c r="B30" s="85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15</vt:i4>
      </vt:variant>
    </vt:vector>
  </HeadingPairs>
  <TitlesOfParts>
    <vt:vector size="21" baseType="lpstr">
      <vt:lpstr>orçamento para medidas FEG</vt:lpstr>
      <vt:lpstr>Definitions - type of measures</vt:lpstr>
      <vt:lpstr>EGF_categ_measures</vt:lpstr>
      <vt:lpstr>summary original budget</vt:lpstr>
      <vt:lpstr>summary ACTUAL budget</vt:lpstr>
      <vt:lpstr>Max Cofinancing rate per MS</vt:lpstr>
      <vt:lpstr>actual_sub_total_actions</vt:lpstr>
      <vt:lpstr>actual_sub_total_implement</vt:lpstr>
      <vt:lpstr>actual_total_cost</vt:lpstr>
      <vt:lpstr>'orçamento para medidas FEG'!Área_de_Impressão</vt:lpstr>
      <vt:lpstr>balance_EGF_unspent_fund</vt:lpstr>
      <vt:lpstr>contribution</vt:lpstr>
      <vt:lpstr>EGF_categ_measures</vt:lpstr>
      <vt:lpstr>egf_share_actual_expenditure</vt:lpstr>
      <vt:lpstr>eligible_actual_expenditure</vt:lpstr>
      <vt:lpstr>percentage_contrib</vt:lpstr>
      <vt:lpstr>sub_total_actions</vt:lpstr>
      <vt:lpstr>sub_total_implement</vt:lpstr>
      <vt:lpstr>total_cost</vt:lpstr>
      <vt:lpstr>workers_benefited</vt:lpstr>
      <vt:lpstr>workers_targeted</vt:lpstr>
    </vt:vector>
  </TitlesOfParts>
  <Company>European Commission, DG EMPL/B/4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EGF Financial Plan</dc:title>
  <dc:subject>European Globalisation adjustment Fund</dc:subject>
  <dc:creator>Ian Livingstone</dc:creator>
  <cp:lastModifiedBy>José Luís</cp:lastModifiedBy>
  <cp:lastPrinted>2014-02-25T10:44:39Z</cp:lastPrinted>
  <dcterms:created xsi:type="dcterms:W3CDTF">2006-12-08T10:53:57Z</dcterms:created>
  <dcterms:modified xsi:type="dcterms:W3CDTF">2026-07-01T13:11:17Z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2026-04-02T11:14:10Z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4faaf1a6-7701-4eb4-9581-e9d3e1a2ca98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</Properties>
</file>