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tables/table4.xml" ContentType="application/vnd.openxmlformats-officedocument.spreadsheetml.table+xml"/>
  <Override PartName="/xl/drawings/drawing4.xml" ContentType="application/vnd.openxmlformats-officedocument.drawing+xml"/>
  <Override PartName="/xl/tables/table5.xml" ContentType="application/vnd.openxmlformats-officedocument.spreadsheetml.table+xml"/>
  <Override PartName="/xl/drawings/drawing5.xml" ContentType="application/vnd.openxmlformats-officedocument.drawing+xml"/>
  <Override PartName="/xl/tables/table6.xml" ContentType="application/vnd.openxmlformats-officedocument.spreadsheetml.table+xml"/>
  <Override PartName="/xl/drawings/drawing6.xml" ContentType="application/vnd.openxmlformats-officedocument.drawing+xml"/>
  <Override PartName="/xl/tables/table7.xml" ContentType="application/vnd.openxmlformats-officedocument.spreadsheetml.table+xml"/>
  <Override PartName="/xl/drawings/drawing7.xml" ContentType="application/vnd.openxmlformats-officedocument.drawing+xml"/>
  <Override PartName="/xl/tables/table8.xml" ContentType="application/vnd.openxmlformats-officedocument.spreadsheetml.table+xml"/>
  <Override PartName="/xl/drawings/drawing8.xml" ContentType="application/vnd.openxmlformats-officedocument.drawing+xml"/>
  <Override PartName="/xl/tables/table9.xml" ContentType="application/vnd.openxmlformats-officedocument.spreadsheetml.table+xml"/>
  <Override PartName="/xl/drawings/drawing9.xml" ContentType="application/vnd.openxmlformats-officedocument.drawing+xml"/>
  <Override PartName="/xl/tables/table10.xml" ContentType="application/vnd.openxmlformats-officedocument.spreadsheetml.table+xml"/>
  <Override PartName="/xl/drawings/drawing10.xml" ContentType="application/vnd.openxmlformats-officedocument.drawing+xml"/>
  <Override PartName="/xl/tables/table11.xml" ContentType="application/vnd.openxmlformats-officedocument.spreadsheetml.table+xml"/>
  <Override PartName="/xl/drawings/drawing11.xml" ContentType="application/vnd.openxmlformats-officedocument.drawing+xml"/>
  <Override PartName="/xl/tables/table12.xml" ContentType="application/vnd.openxmlformats-officedocument.spreadsheetml.table+xml"/>
  <Override PartName="/xl/drawings/drawing12.xml" ContentType="application/vnd.openxmlformats-officedocument.drawing+xml"/>
  <Override PartName="/xl/tables/table13.xml" ContentType="application/vnd.openxmlformats-officedocument.spreadsheetml.table+xml"/>
  <Override PartName="/xl/drawings/drawing13.xml" ContentType="application/vnd.openxmlformats-officedocument.drawing+xml"/>
  <Override PartName="/xl/tables/table14.xml" ContentType="application/vnd.openxmlformats-officedocument.spreadsheetml.table+xml"/>
  <Override PartName="/xl/drawings/drawing14.xml" ContentType="application/vnd.openxmlformats-officedocument.drawing+xml"/>
  <Override PartName="/xl/tables/table15.xml" ContentType="application/vnd.openxmlformats-officedocument.spreadsheetml.table+xml"/>
  <Override PartName="/xl/drawings/drawing15.xml" ContentType="application/vnd.openxmlformats-officedocument.drawing+xml"/>
  <Override PartName="/xl/tables/table16.xml" ContentType="application/vnd.openxmlformats-officedocument.spreadsheetml.table+xml"/>
  <Override PartName="/xl/drawings/drawing16.xml" ContentType="application/vnd.openxmlformats-officedocument.drawing+xml"/>
  <Override PartName="/xl/tables/table17.xml" ContentType="application/vnd.openxmlformats-officedocument.spreadsheetml.table+xml"/>
  <Override PartName="/xl/drawings/drawing17.xml" ContentType="application/vnd.openxmlformats-officedocument.drawing+xml"/>
  <Override PartName="/xl/tables/table18.xml" ContentType="application/vnd.openxmlformats-officedocument.spreadsheetml.table+xml"/>
  <Override PartName="/xl/drawings/drawing18.xml" ContentType="application/vnd.openxmlformats-officedocument.drawing+xml"/>
  <Override PartName="/xl/tables/table19.xml" ContentType="application/vnd.openxmlformats-officedocument.spreadsheetml.table+xml"/>
  <Override PartName="/xl/drawings/drawing19.xml" ContentType="application/vnd.openxmlformats-officedocument.drawing+xml"/>
  <Override PartName="/xl/tables/table20.xml" ContentType="application/vnd.openxmlformats-officedocument.spreadsheetml.table+xml"/>
  <Override PartName="/xl/drawings/drawing20.xml" ContentType="application/vnd.openxmlformats-officedocument.drawing+xml"/>
  <Override PartName="/xl/tables/table21.xml" ContentType="application/vnd.openxmlformats-officedocument.spreadsheetml.table+xml"/>
  <Override PartName="/xl/drawings/drawing21.xml" ContentType="application/vnd.openxmlformats-officedocument.drawing+xml"/>
  <Override PartName="/xl/tables/table22.xml" ContentType="application/vnd.openxmlformats-officedocument.spreadsheetml.table+xml"/>
  <Override PartName="/xl/drawings/drawing22.xml" ContentType="application/vnd.openxmlformats-officedocument.drawing+xml"/>
  <Override PartName="/xl/tables/table23.xml" ContentType="application/vnd.openxmlformats-officedocument.spreadsheetml.table+xml"/>
  <Override PartName="/xl/drawings/drawing23.xml" ContentType="application/vnd.openxmlformats-officedocument.drawing+xml"/>
  <Override PartName="/xl/tables/table24.xml" ContentType="application/vnd.openxmlformats-officedocument.spreadsheetml.table+xml"/>
  <Override PartName="/xl/drawings/drawing24.xml" ContentType="application/vnd.openxmlformats-officedocument.drawing+xml"/>
  <Override PartName="/xl/tables/table25.xml" ContentType="application/vnd.openxmlformats-officedocument.spreadsheetml.table+xml"/>
  <Override PartName="/xl/drawings/drawing25.xml" ContentType="application/vnd.openxmlformats-officedocument.drawing+xml"/>
  <Override PartName="/xl/tables/table26.xml" ContentType="application/vnd.openxmlformats-officedocument.spreadsheetml.table+xml"/>
  <Override PartName="/xl/drawings/drawing26.xml" ContentType="application/vnd.openxmlformats-officedocument.drawing+xml"/>
  <Override PartName="/xl/tables/table27.xml" ContentType="application/vnd.openxmlformats-officedocument.spreadsheetml.table+xml"/>
  <Override PartName="/xl/drawings/drawing27.xml" ContentType="application/vnd.openxmlformats-officedocument.drawing+xml"/>
  <Override PartName="/xl/tables/table28.xml" ContentType="application/vnd.openxmlformats-officedocument.spreadsheetml.table+xml"/>
  <Override PartName="/xl/drawings/drawing28.xml" ContentType="application/vnd.openxmlformats-officedocument.drawing+xml"/>
  <Override PartName="/xl/tables/table29.xml" ContentType="application/vnd.openxmlformats-officedocument.spreadsheetml.table+xml"/>
  <Override PartName="/xl/drawings/drawing29.xml" ContentType="application/vnd.openxmlformats-officedocument.drawing+xml"/>
  <Override PartName="/xl/tables/table30.xml" ContentType="application/vnd.openxmlformats-officedocument.spreadsheetml.table+xml"/>
  <Override PartName="/xl/drawings/drawing30.xml" ContentType="application/vnd.openxmlformats-officedocument.drawing+xml"/>
  <Override PartName="/xl/tables/table31.xml" ContentType="application/vnd.openxmlformats-officedocument.spreadsheetml.table+xml"/>
  <Override PartName="/xl/drawings/drawing31.xml" ContentType="application/vnd.openxmlformats-officedocument.drawing+xml"/>
  <Override PartName="/xl/tables/table32.xml" ContentType="application/vnd.openxmlformats-officedocument.spreadsheetml.table+xml"/>
  <Override PartName="/xl/drawings/drawing32.xml" ContentType="application/vnd.openxmlformats-officedocument.drawing+xml"/>
  <Override PartName="/xl/tables/table33.xml" ContentType="application/vnd.openxmlformats-officedocument.spreadsheetml.table+xml"/>
  <Override PartName="/xl/drawings/drawing33.xml" ContentType="application/vnd.openxmlformats-officedocument.drawing+xml"/>
  <Override PartName="/xl/tables/table34.xml" ContentType="application/vnd.openxmlformats-officedocument.spreadsheetml.table+xml"/>
  <Override PartName="/xl/drawings/drawing34.xml" ContentType="application/vnd.openxmlformats-officedocument.drawing+xml"/>
  <Override PartName="/xl/tables/table35.xml" ContentType="application/vnd.openxmlformats-officedocument.spreadsheetml.table+xml"/>
  <Override PartName="/xl/drawings/drawing35.xml" ContentType="application/vnd.openxmlformats-officedocument.drawing+xml"/>
  <Override PartName="/xl/tables/table36.xml" ContentType="application/vnd.openxmlformats-officedocument.spreadsheetml.table+xml"/>
  <Override PartName="/xl/drawings/drawing36.xml" ContentType="application/vnd.openxmlformats-officedocument.drawing+xml"/>
  <Override PartName="/xl/tables/table37.xml" ContentType="application/vnd.openxmlformats-officedocument.spreadsheetml.table+xml"/>
  <Override PartName="/xl/drawings/drawing37.xml" ContentType="application/vnd.openxmlformats-officedocument.drawing+xml"/>
  <Override PartName="/xl/tables/table38.xml" ContentType="application/vnd.openxmlformats-officedocument.spreadsheetml.table+xml"/>
  <Override PartName="/xl/drawings/drawing38.xml" ContentType="application/vnd.openxmlformats-officedocument.drawing+xml"/>
  <Override PartName="/xl/tables/table39.xml" ContentType="application/vnd.openxmlformats-officedocument.spreadsheetml.table+xml"/>
  <Override PartName="/xl/drawings/drawing39.xml" ContentType="application/vnd.openxmlformats-officedocument.drawing+xml"/>
  <Override PartName="/xl/tables/table40.xml" ContentType="application/vnd.openxmlformats-officedocument.spreadsheetml.table+xml"/>
  <Override PartName="/xl/drawings/drawing40.xml" ContentType="application/vnd.openxmlformats-officedocument.drawing+xml"/>
  <Override PartName="/xl/tables/table41.xml" ContentType="application/vnd.openxmlformats-officedocument.spreadsheetml.table+xml"/>
  <Override PartName="/xl/drawings/drawing41.xml" ContentType="application/vnd.openxmlformats-officedocument.drawing+xml"/>
  <Override PartName="/xl/tables/table42.xml" ContentType="application/vnd.openxmlformats-officedocument.spreadsheetml.table+xml"/>
  <Override PartName="/xl/drawings/drawing42.xml" ContentType="application/vnd.openxmlformats-officedocument.drawing+xml"/>
  <Override PartName="/xl/tables/table43.xml" ContentType="application/vnd.openxmlformats-officedocument.spreadsheetml.table+xml"/>
  <Override PartName="/xl/drawings/drawing43.xml" ContentType="application/vnd.openxmlformats-officedocument.drawing+xml"/>
  <Override PartName="/xl/tables/table44.xml" ContentType="application/vnd.openxmlformats-officedocument.spreadsheetml.table+xml"/>
  <Override PartName="/xl/drawings/drawing44.xml" ContentType="application/vnd.openxmlformats-officedocument.drawing+xml"/>
  <Override PartName="/xl/tables/table45.xml" ContentType="application/vnd.openxmlformats-officedocument.spreadsheetml.table+xml"/>
  <Override PartName="/xl/drawings/drawing45.xml" ContentType="application/vnd.openxmlformats-officedocument.drawing+xml"/>
  <Override PartName="/xl/tables/table46.xml" ContentType="application/vnd.openxmlformats-officedocument.spreadsheetml.table+xml"/>
  <Override PartName="/xl/drawings/drawing46.xml" ContentType="application/vnd.openxmlformats-officedocument.drawing+xml"/>
  <Override PartName="/xl/tables/table47.xml" ContentType="application/vnd.openxmlformats-officedocument.spreadsheetml.table+xml"/>
  <Override PartName="/xl/drawings/drawing47.xml" ContentType="application/vnd.openxmlformats-officedocument.drawing+xml"/>
  <Override PartName="/xl/tables/table48.xml" ContentType="application/vnd.openxmlformats-officedocument.spreadsheetml.table+xml"/>
  <Override PartName="/xl/drawings/drawing48.xml" ContentType="application/vnd.openxmlformats-officedocument.drawing+xml"/>
  <Override PartName="/xl/tables/table49.xml" ContentType="application/vnd.openxmlformats-officedocument.spreadsheetml.table+xml"/>
  <Override PartName="/xl/drawings/drawing49.xml" ContentType="application/vnd.openxmlformats-officedocument.drawing+xml"/>
  <Override PartName="/xl/tables/table50.xml" ContentType="application/vnd.openxmlformats-officedocument.spreadsheetml.table+xml"/>
  <Override PartName="/xl/drawings/drawing50.xml" ContentType="application/vnd.openxmlformats-officedocument.drawing+xml"/>
  <Override PartName="/xl/tables/table51.xml" ContentType="application/vnd.openxmlformats-officedocument.spreadsheetml.table+xml"/>
  <Override PartName="/xl/drawings/drawing51.xml" ContentType="application/vnd.openxmlformats-officedocument.drawing+xml"/>
  <Override PartName="/xl/tables/table52.xml" ContentType="application/vnd.openxmlformats-officedocument.spreadsheetml.table+xml"/>
  <Override PartName="/xl/drawings/drawing52.xml" ContentType="application/vnd.openxmlformats-officedocument.drawing+xml"/>
  <Override PartName="/xl/tables/table53.xml" ContentType="application/vnd.openxmlformats-officedocument.spreadsheetml.table+xml"/>
  <Override PartName="/xl/drawings/drawing53.xml" ContentType="application/vnd.openxmlformats-officedocument.drawing+xml"/>
  <Override PartName="/xl/tables/table54.xml" ContentType="application/vnd.openxmlformats-officedocument.spreadsheetml.table+xml"/>
  <Override PartName="/xl/drawings/drawing54.xml" ContentType="application/vnd.openxmlformats-officedocument.drawing+xml"/>
  <Override PartName="/xl/tables/table55.xml" ContentType="application/vnd.openxmlformats-officedocument.spreadsheetml.table+xml"/>
  <Override PartName="/xl/drawings/drawing55.xml" ContentType="application/vnd.openxmlformats-officedocument.drawing+xml"/>
  <Override PartName="/xl/tables/table56.xml" ContentType="application/vnd.openxmlformats-officedocument.spreadsheetml.table+xml"/>
  <Override PartName="/xl/drawings/drawing56.xml" ContentType="application/vnd.openxmlformats-officedocument.drawing+xml"/>
  <Override PartName="/xl/tables/table57.xml" ContentType="application/vnd.openxmlformats-officedocument.spreadsheetml.table+xml"/>
  <Override PartName="/xl/drawings/drawing57.xml" ContentType="application/vnd.openxmlformats-officedocument.drawing+xml"/>
  <Override PartName="/xl/tables/table58.xml" ContentType="application/vnd.openxmlformats-officedocument.spreadsheetml.table+xml"/>
  <Override PartName="/xl/drawings/drawing58.xml" ContentType="application/vnd.openxmlformats-officedocument.drawing+xml"/>
  <Override PartName="/xl/tables/table59.xml" ContentType="application/vnd.openxmlformats-officedocument.spreadsheetml.table+xml"/>
  <Override PartName="/xl/drawings/drawing59.xml" ContentType="application/vnd.openxmlformats-officedocument.drawing+xml"/>
  <Override PartName="/xl/tables/table60.xml" ContentType="application/vnd.openxmlformats-officedocument.spreadsheetml.table+xml"/>
  <Override PartName="/xl/drawings/drawing60.xml" ContentType="application/vnd.openxmlformats-officedocument.drawing+xml"/>
  <Override PartName="/xl/tables/table61.xml" ContentType="application/vnd.openxmlformats-officedocument.spreadsheetml.table+xml"/>
  <Override PartName="/xl/drawings/drawing61.xml" ContentType="application/vnd.openxmlformats-officedocument.drawing+xml"/>
  <Override PartName="/xl/tables/table62.xml" ContentType="application/vnd.openxmlformats-officedocument.spreadsheetml.table+xml"/>
  <Override PartName="/xl/drawings/drawing62.xml" ContentType="application/vnd.openxmlformats-officedocument.drawing+xml"/>
  <Override PartName="/xl/tables/table63.xml" ContentType="application/vnd.openxmlformats-officedocument.spreadsheetml.table+xml"/>
  <Override PartName="/xl/drawings/drawing63.xml" ContentType="application/vnd.openxmlformats-officedocument.drawing+xml"/>
  <Override PartName="/xl/tables/table64.xml" ContentType="application/vnd.openxmlformats-officedocument.spreadsheetml.table+xml"/>
  <Override PartName="/xl/drawings/drawing64.xml" ContentType="application/vnd.openxmlformats-officedocument.drawing+xml"/>
  <Override PartName="/xl/tables/table65.xml" ContentType="application/vnd.openxmlformats-officedocument.spreadsheetml.table+xml"/>
  <Override PartName="/xl/drawings/drawing65.xml" ContentType="application/vnd.openxmlformats-officedocument.drawing+xml"/>
  <Override PartName="/xl/tables/table66.xml" ContentType="application/vnd.openxmlformats-officedocument.spreadsheetml.table+xml"/>
  <Override PartName="/xl/drawings/drawing66.xml" ContentType="application/vnd.openxmlformats-officedocument.drawing+xml"/>
  <Override PartName="/xl/tables/table67.xml" ContentType="application/vnd.openxmlformats-officedocument.spreadsheetml.table+xml"/>
  <Override PartName="/xl/drawings/drawing67.xml" ContentType="application/vnd.openxmlformats-officedocument.drawing+xml"/>
  <Override PartName="/xl/tables/table68.xml" ContentType="application/vnd.openxmlformats-officedocument.spreadsheetml.table+xml"/>
  <Override PartName="/xl/drawings/drawing68.xml" ContentType="application/vnd.openxmlformats-officedocument.drawing+xml"/>
  <Override PartName="/xl/tables/table69.xml" ContentType="application/vnd.openxmlformats-officedocument.spreadsheetml.table+xml"/>
  <Override PartName="/xl/drawings/drawing69.xml" ContentType="application/vnd.openxmlformats-officedocument.drawing+xml"/>
  <Override PartName="/xl/tables/table70.xml" ContentType="application/vnd.openxmlformats-officedocument.spreadsheetml.table+xml"/>
  <Override PartName="/xl/drawings/drawing70.xml" ContentType="application/vnd.openxmlformats-officedocument.drawing+xml"/>
  <Override PartName="/xl/tables/table71.xml" ContentType="application/vnd.openxmlformats-officedocument.spreadsheetml.table+xml"/>
  <Override PartName="/xl/drawings/drawing71.xml" ContentType="application/vnd.openxmlformats-officedocument.drawing+xml"/>
  <Override PartName="/xl/tables/table72.xml" ContentType="application/vnd.openxmlformats-officedocument.spreadsheetml.table+xml"/>
  <Override PartName="/xl/drawings/drawing72.xml" ContentType="application/vnd.openxmlformats-officedocument.drawing+xml"/>
  <Override PartName="/xl/tables/table73.xml" ContentType="application/vnd.openxmlformats-officedocument.spreadsheetml.table+xml"/>
  <Override PartName="/xl/drawings/drawing73.xml" ContentType="application/vnd.openxmlformats-officedocument.drawing+xml"/>
  <Override PartName="/xl/tables/table74.xml" ContentType="application/vnd.openxmlformats-officedocument.spreadsheetml.table+xml"/>
  <Override PartName="/xl/drawings/drawing74.xml" ContentType="application/vnd.openxmlformats-officedocument.drawing+xml"/>
  <Override PartName="/xl/tables/table75.xml" ContentType="application/vnd.openxmlformats-officedocument.spreadsheetml.table+xml"/>
  <Override PartName="/xl/drawings/drawing75.xml" ContentType="application/vnd.openxmlformats-officedocument.drawing+xml"/>
  <Override PartName="/xl/tables/table76.xml" ContentType="application/vnd.openxmlformats-officedocument.spreadsheetml.table+xml"/>
  <Override PartName="/xl/drawings/drawing76.xml" ContentType="application/vnd.openxmlformats-officedocument.drawing+xml"/>
  <Override PartName="/xl/tables/table77.xml" ContentType="application/vnd.openxmlformats-officedocument.spreadsheetml.table+xml"/>
  <Override PartName="/xl/drawings/drawing77.xml" ContentType="application/vnd.openxmlformats-officedocument.drawing+xml"/>
  <Override PartName="/xl/tables/table78.xml" ContentType="application/vnd.openxmlformats-officedocument.spreadsheetml.table+xml"/>
  <Override PartName="/xl/drawings/drawing78.xml" ContentType="application/vnd.openxmlformats-officedocument.drawing+xml"/>
  <Override PartName="/xl/tables/table79.xml" ContentType="application/vnd.openxmlformats-officedocument.spreadsheetml.table+xml"/>
  <Override PartName="/xl/drawings/drawing79.xml" ContentType="application/vnd.openxmlformats-officedocument.drawing+xml"/>
  <Override PartName="/xl/tables/table80.xml" ContentType="application/vnd.openxmlformats-officedocument.spreadsheetml.table+xml"/>
  <Override PartName="/xl/drawings/drawing80.xml" ContentType="application/vnd.openxmlformats-officedocument.drawing+xml"/>
  <Override PartName="/xl/tables/table81.xml" ContentType="application/vnd.openxmlformats-officedocument.spreadsheetml.table+xml"/>
  <Override PartName="/xl/drawings/drawing81.xml" ContentType="application/vnd.openxmlformats-officedocument.drawing+xml"/>
  <Override PartName="/xl/tables/table82.xml" ContentType="application/vnd.openxmlformats-officedocument.spreadsheetml.table+xml"/>
  <Override PartName="/xl/drawings/drawing82.xml" ContentType="application/vnd.openxmlformats-officedocument.drawing+xml"/>
  <Override PartName="/xl/tables/table83.xml" ContentType="application/vnd.openxmlformats-officedocument.spreadsheetml.table+xml"/>
  <Override PartName="/xl/drawings/drawing83.xml" ContentType="application/vnd.openxmlformats-officedocument.drawing+xml"/>
  <Override PartName="/xl/tables/table84.xml" ContentType="application/vnd.openxmlformats-officedocument.spreadsheetml.table+xml"/>
  <Override PartName="/xl/drawings/drawing84.xml" ContentType="application/vnd.openxmlformats-officedocument.drawing+xml"/>
  <Override PartName="/xl/tables/table85.xml" ContentType="application/vnd.openxmlformats-officedocument.spreadsheetml.table+xml"/>
  <Override PartName="/xl/drawings/drawing85.xml" ContentType="application/vnd.openxmlformats-officedocument.drawing+xml"/>
  <Override PartName="/xl/tables/table86.xml" ContentType="application/vnd.openxmlformats-officedocument.spreadsheetml.table+xml"/>
  <Override PartName="/xl/drawings/drawing86.xml" ContentType="application/vnd.openxmlformats-officedocument.drawing+xml"/>
  <Override PartName="/xl/tables/table87.xml" ContentType="application/vnd.openxmlformats-officedocument.spreadsheetml.table+xml"/>
  <Override PartName="/xl/drawings/drawing87.xml" ContentType="application/vnd.openxmlformats-officedocument.drawing+xml"/>
  <Override PartName="/xl/tables/table88.xml" ContentType="application/vnd.openxmlformats-officedocument.spreadsheetml.table+xml"/>
  <Override PartName="/xl/drawings/drawing88.xml" ContentType="application/vnd.openxmlformats-officedocument.drawing+xml"/>
  <Override PartName="/xl/tables/table89.xml" ContentType="application/vnd.openxmlformats-officedocument.spreadsheetml.table+xml"/>
  <Override PartName="/xl/drawings/drawing89.xml" ContentType="application/vnd.openxmlformats-officedocument.drawing+xml"/>
  <Override PartName="/xl/tables/table90.xml" ContentType="application/vnd.openxmlformats-officedocument.spreadsheetml.table+xml"/>
  <Override PartName="/xl/drawings/drawing90.xml" ContentType="application/vnd.openxmlformats-officedocument.drawing+xml"/>
  <Override PartName="/xl/tables/table91.xml" ContentType="application/vnd.openxmlformats-officedocument.spreadsheetml.table+xml"/>
  <Override PartName="/xl/drawings/drawing91.xml" ContentType="application/vnd.openxmlformats-officedocument.drawing+xml"/>
  <Override PartName="/xl/tables/table92.xml" ContentType="application/vnd.openxmlformats-officedocument.spreadsheetml.table+xml"/>
  <Override PartName="/xl/drawings/drawing92.xml" ContentType="application/vnd.openxmlformats-officedocument.drawing+xml"/>
  <Override PartName="/xl/tables/table93.xml" ContentType="application/vnd.openxmlformats-officedocument.spreadsheetml.table+xml"/>
  <Override PartName="/xl/drawings/drawing93.xml" ContentType="application/vnd.openxmlformats-officedocument.drawing+xml"/>
  <Override PartName="/xl/tables/table94.xml" ContentType="application/vnd.openxmlformats-officedocument.spreadsheetml.table+xml"/>
  <Override PartName="/xl/drawings/drawing94.xml" ContentType="application/vnd.openxmlformats-officedocument.drawing+xml"/>
  <Override PartName="/xl/tables/table95.xml" ContentType="application/vnd.openxmlformats-officedocument.spreadsheetml.table+xml"/>
  <Override PartName="/xl/drawings/drawing95.xml" ContentType="application/vnd.openxmlformats-officedocument.drawing+xml"/>
  <Override PartName="/xl/tables/table96.xml" ContentType="application/vnd.openxmlformats-officedocument.spreadsheetml.table+xml"/>
  <Override PartName="/xl/drawings/drawing96.xml" ContentType="application/vnd.openxmlformats-officedocument.drawing+xml"/>
  <Override PartName="/xl/tables/table97.xml" ContentType="application/vnd.openxmlformats-officedocument.spreadsheetml.table+xml"/>
  <Override PartName="/xl/drawings/drawing97.xml" ContentType="application/vnd.openxmlformats-officedocument.drawing+xml"/>
  <Override PartName="/xl/tables/table98.xml" ContentType="application/vnd.openxmlformats-officedocument.spreadsheetml.table+xml"/>
  <Override PartName="/xl/drawings/drawing98.xml" ContentType="application/vnd.openxmlformats-officedocument.drawing+xml"/>
  <Override PartName="/xl/tables/table99.xml" ContentType="application/vnd.openxmlformats-officedocument.spreadsheetml.table+xml"/>
  <Override PartName="/xl/drawings/drawing99.xml" ContentType="application/vnd.openxmlformats-officedocument.drawing+xml"/>
  <Override PartName="/xl/tables/table10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C:\Users\lmendes\Downloads\"/>
    </mc:Choice>
  </mc:AlternateContent>
  <xr:revisionPtr revIDLastSave="0" documentId="13_ncr:1_{3A1003A6-0C2A-4542-A20F-4ED901F49A6E}" xr6:coauthVersionLast="47" xr6:coauthVersionMax="47" xr10:uidLastSave="{00000000-0000-0000-0000-000000000000}"/>
  <bookViews>
    <workbookView xWindow="28680" yWindow="-120" windowWidth="29040" windowHeight="15720" firstSheet="27" activeTab="40" xr2:uid="{00000000-000D-0000-FFFF-FFFF00000000}"/>
  </bookViews>
  <sheets>
    <sheet name="Síntese Resultados" sheetId="1" r:id="rId1"/>
    <sheet name="Início" sheetId="2" r:id="rId2"/>
    <sheet name="O IEFP" sheetId="3" r:id="rId3"/>
    <sheet name="Instituição" sheetId="4" r:id="rId4"/>
    <sheet name="História" sheetId="6" r:id="rId5"/>
    <sheet name="Recursos Humanos" sheetId="7" r:id="rId6"/>
    <sheet name="Instrumentos de Gestão" sheetId="8" r:id="rId7"/>
    <sheet name="Informações" sheetId="9" r:id="rId8"/>
    <sheet name="Estatísticas" sheetId="10" r:id="rId9"/>
    <sheet name="Rede de Serviços" sheetId="11" r:id="rId10"/>
    <sheet name="Delegação Norte" sheetId="12" r:id="rId11"/>
    <sheet name="Delegação Centro" sheetId="14" r:id="rId12"/>
    <sheet name="Delegação Lisboa e V. Tejo" sheetId="15" r:id="rId13"/>
    <sheet name="Delegacao Alentejo" sheetId="16" r:id="rId14"/>
    <sheet name="Delegação Algarve" sheetId="17" r:id="rId15"/>
    <sheet name="Notícias" sheetId="18" r:id="rId16"/>
    <sheet name="Mediateca" sheetId="19" r:id="rId17"/>
    <sheet name="Revista Dirigir&amp;Formar" sheetId="20" r:id="rId18"/>
    <sheet name="Media" sheetId="21" r:id="rId19"/>
    <sheet name="rgpd" sheetId="22" r:id="rId20"/>
    <sheet name="Política de Privacidade de Dado" sheetId="23" r:id="rId21"/>
    <sheet name="Emprego" sheetId="24" r:id="rId22"/>
    <sheet name="Inscrição para Emprego" sheetId="25" r:id="rId23"/>
    <sheet name="Como Procurar Emprego" sheetId="26" r:id="rId24"/>
    <sheet name="Apoios ao Emprego" sheetId="27" r:id="rId25"/>
    <sheet name="Trabalhar no Estrangeiro" sheetId="28" r:id="rId26"/>
    <sheet name="Subsídio de Desemprego" sheetId="29" r:id="rId27"/>
    <sheet name="Declarações" sheetId="30" r:id="rId28"/>
    <sheet name="Comissão de Recursos" sheetId="31" r:id="rId29"/>
    <sheet name="Regresso a Portugal" sheetId="32" r:id="rId30"/>
    <sheet name="Registar Ofertas de Emprego" sheetId="33" r:id="rId31"/>
    <sheet name="Apoios e Incentivos" sheetId="34" r:id="rId32"/>
    <sheet name="Candidaturas e Apoios" sheetId="35" r:id="rId33"/>
    <sheet name="Recrutar no Estrangeiro" sheetId="36" r:id="rId34"/>
    <sheet name="Obrigações legais" sheetId="37" r:id="rId35"/>
    <sheet name="Serviços online" sheetId="38" r:id="rId36"/>
    <sheet name="Gabinetes de Inserção Profissio" sheetId="39" r:id="rId37"/>
    <sheet name="Estruturas e serviços de apoio" sheetId="40" r:id="rId38"/>
    <sheet name="Empresas de Trabalho Temporário" sheetId="41" r:id="rId39"/>
    <sheet name="Agências Privadas de Colocação" sheetId="42" r:id="rId40"/>
    <sheet name="EURES" sheetId="43" r:id="rId41"/>
    <sheet name="Promoção do Artesanato" sheetId="44" r:id="rId42"/>
    <sheet name="Projetos e Iniciativas" sheetId="45" r:id="rId43"/>
    <sheet name="Documentação" sheetId="46" r:id="rId44"/>
    <sheet name="Formação" sheetId="47" r:id="rId45"/>
    <sheet name="Certificação de formadores" sheetId="48" r:id="rId46"/>
    <sheet name="Microsoft Office 365, do IEFP" sheetId="49" r:id="rId47"/>
    <sheet name="RVCC" sheetId="50" r:id="rId48"/>
    <sheet name="Modalidades de Formação" sheetId="51" r:id="rId49"/>
    <sheet name="Pessoas com deficiência e incap" sheetId="52" r:id="rId50"/>
    <sheet name="Aprendizagem" sheetId="53" r:id="rId51"/>
    <sheet name="Cursos de especialização tecnol" sheetId="54" r:id="rId52"/>
    <sheet name="Vida Ativa" sheetId="55" r:id="rId53"/>
    <sheet name="Qualificação de pessoas com def" sheetId="56" r:id="rId54"/>
    <sheet name="Formação de formadores" sheetId="57" r:id="rId55"/>
    <sheet name="Formador + Digital" sheetId="58" r:id="rId56"/>
    <sheet name="Cheque-Formação + Digital" sheetId="59" r:id="rId57"/>
    <sheet name="Formação Emprego + Digital" sheetId="60" r:id="rId58"/>
    <sheet name="Trabalhos e Competências Verdes" sheetId="61" r:id="rId59"/>
    <sheet name="Programa Qualifica Indústria" sheetId="62" r:id="rId60"/>
    <sheet name="Bolsa de Entidades Formadoras" sheetId="63" r:id="rId61"/>
    <sheet name="Rede de Parceiros de Excelência" sheetId="64" r:id="rId62"/>
    <sheet name="Geração Pro" sheetId="65" r:id="rId63"/>
    <sheet name="Referenciais de formação" sheetId="66" r:id="rId64"/>
    <sheet name="Áreas prioritárias" sheetId="67" r:id="rId65"/>
    <sheet name="Legislação" sheetId="68" r:id="rId66"/>
    <sheet name="Regulamento do Formando" sheetId="69" r:id="rId67"/>
    <sheet name="Apoios" sheetId="70" r:id="rId68"/>
    <sheet name="Apoios à Contratação" sheetId="71" r:id="rId69"/>
    <sheet name="Apoio ao regresso de emigrantes" sheetId="72" r:id="rId70"/>
    <sheet name="Cheque-Formação" sheetId="75" r:id="rId71"/>
    <sheet name="ATIVAR.PT" sheetId="79" r:id="rId72"/>
    <sheet name="COVID 19 – medidas" sheetId="80" r:id="rId73"/>
    <sheet name="Empreendedorismo" sheetId="81" r:id="rId74"/>
    <sheet name="Emprego-Inserção" sheetId="82" r:id="rId75"/>
    <sheet name="Emprego Jovem Ativo" sheetId="83" r:id="rId76"/>
    <sheet name="Estágios" sheetId="84" r:id="rId77"/>
    <sheet name="Incentivo à Aceitação de Oferta" sheetId="85" r:id="rId78"/>
    <sheet name="Mobilidade Geográfica" sheetId="86" r:id="rId79"/>
    <sheet name="Promoção das artes e ofícios" sheetId="87" r:id="rId80"/>
    <sheet name="Reabilitação Profissional" sheetId="88" r:id="rId81"/>
    <sheet name="Regionais e setoriais" sheetId="90" r:id="rId82"/>
    <sheet name="Qualificação de Ativos Empregad" sheetId="92" r:id="rId83"/>
    <sheet name="Medidas Revogadas" sheetId="93" r:id="rId84"/>
    <sheet name="Situação de crise empresarial" sheetId="94" r:id="rId85"/>
    <sheet name="Medidas de Emprego" sheetId="95" r:id="rId86"/>
    <sheet name="Medidas de Reabilitação" sheetId="96" r:id="rId87"/>
    <sheet name="Credenciação de entidades" sheetId="97" r:id="rId88"/>
    <sheet name="Prémios" sheetId="98" r:id="rId89"/>
    <sheet name="Normas de informação e publicid" sheetId="99" r:id="rId90"/>
    <sheet name="Projetos Cofinanciados pela Uni" sheetId="100" r:id="rId91"/>
    <sheet name="COMPETE 2020" sheetId="101" r:id="rId92"/>
    <sheet name="Plano de Recuperação e Resiliên" sheetId="102" r:id="rId93"/>
    <sheet name="Formularios" sheetId="103" r:id="rId94"/>
    <sheet name="Ajuda" sheetId="104" r:id="rId95"/>
    <sheet name="e-Balcão" sheetId="105" r:id="rId96"/>
    <sheet name="Acessibilidade" sheetId="106" r:id="rId97"/>
    <sheet name="Mapa do Site" sheetId="107" r:id="rId98"/>
    <sheet name="Faqs" sheetId="108" r:id="rId99"/>
    <sheet name="Links Úteis" sheetId="78" r:id="rId10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01" i="1" l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2" i="1"/>
  <c r="E5" i="1"/>
  <c r="E44" i="1"/>
  <c r="E43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4" i="1"/>
  <c r="E3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</calcChain>
</file>

<file path=xl/sharedStrings.xml><?xml version="1.0" encoding="utf-8"?>
<sst xmlns="http://schemas.openxmlformats.org/spreadsheetml/2006/main" count="22129" uniqueCount="633">
  <si>
    <t>Nº</t>
  </si>
  <si>
    <t>Título da Página</t>
  </si>
  <si>
    <t xml:space="preserve">URL da página </t>
  </si>
  <si>
    <t>Score</t>
  </si>
  <si>
    <t>Data</t>
  </si>
  <si>
    <t>Início - IEFP, I.P.</t>
  </si>
  <si>
    <t>https://www.iefp.pt/</t>
  </si>
  <si>
    <t>URI</t>
  </si>
  <si>
    <t>ID</t>
  </si>
  <si>
    <t>img_01a</t>
  </si>
  <si>
    <t>Success</t>
  </si>
  <si>
    <t>A</t>
  </si>
  <si>
    <t>1.1.1</t>
  </si>
  <si>
    <t>I noticed that all the images on the page have an alternative text equivalent</t>
  </si>
  <si>
    <t>img_02</t>
  </si>
  <si>
    <t>Warning</t>
  </si>
  <si>
    <t>a_01a</t>
  </si>
  <si>
    <t>2.4.1</t>
  </si>
  <si>
    <t>I found that the first link of the webpage allows us to skip to the main content.</t>
  </si>
  <si>
    <t>a_02b</t>
  </si>
  <si>
    <t>I found 2 links to skip content blocks.</t>
  </si>
  <si>
    <t>hx_01b</t>
  </si>
  <si>
    <t>AAA</t>
  </si>
  <si>
    <t>1.3.1 2.4.10</t>
  </si>
  <si>
    <t>I found 8 headings on the page.</t>
  </si>
  <si>
    <t>input_02b</t>
  </si>
  <si>
    <t>1.1.1 1.3.1 3.3.2 4.1.2</t>
  </si>
  <si>
    <t>I found that all form controls have an accessible name.</t>
  </si>
  <si>
    <t>form_01a</t>
  </si>
  <si>
    <t>3.2.2</t>
  </si>
  <si>
    <t>I observed that all the forms have a button to submit the data to the server.</t>
  </si>
  <si>
    <t>color_01</t>
  </si>
  <si>
    <t>AA</t>
  </si>
  <si>
    <t>1.4.3 1.4.6 1.4.8</t>
  </si>
  <si>
    <t>I identified 191 CSS rules that do not specify either the font color or the background color.</t>
  </si>
  <si>
    <t>w3c_validator_01b</t>
  </si>
  <si>
    <t>4.1.1</t>
  </si>
  <si>
    <t>I asked the W3C HTML validator and I observed that there are 24 HTML errors.</t>
  </si>
  <si>
    <t>layout_01a</t>
  </si>
  <si>
    <t>1.3.1</t>
  </si>
  <si>
    <t>I observed that there are no obsolete elements used to control the visual presentation.</t>
  </si>
  <si>
    <t>lang_01</t>
  </si>
  <si>
    <t>3.1.1</t>
  </si>
  <si>
    <t>I observed that the webpageâ€™s main language is marked as "pt-PT".</t>
  </si>
  <si>
    <t>pt-PT</t>
  </si>
  <si>
    <t>title_06</t>
  </si>
  <si>
    <t>2.4.2</t>
  </si>
  <si>
    <t>I found one title on the webpage and it seems correct.</t>
  </si>
  <si>
    <t>InÃ­cio - IEFP, I.P.</t>
  </si>
  <si>
    <t>heading_01</t>
  </si>
  <si>
    <t>I observed that all the headings in this page have an accessible name.</t>
  </si>
  <si>
    <t>aria_03</t>
  </si>
  <si>
    <t>I noticed that all ARIA states and properties have a valid value type.</t>
  </si>
  <si>
    <t>aria_05</t>
  </si>
  <si>
    <t>I noticed that all ARIA states and properties are allowed.</t>
  </si>
  <si>
    <t>aria_07</t>
  </si>
  <si>
    <t>I noticed that all aria-* attributes are defined in the ARIA specfication.</t>
  </si>
  <si>
    <t>button_01</t>
  </si>
  <si>
    <t>I noticed that all button elements have accessible name.</t>
  </si>
  <si>
    <t>element_02</t>
  </si>
  <si>
    <t>I haven't found any elements with the aria-hidden attribute that have focusable content</t>
  </si>
  <si>
    <t>element_04</t>
  </si>
  <si>
    <t>4.1.2</t>
  </si>
  <si>
    <t>I haven't found any elements marked as decorative that have been exposed to Assistive Technologies</t>
  </si>
  <si>
    <t>element_06</t>
  </si>
  <si>
    <t>3.1.2</t>
  </si>
  <si>
    <t>I noticed that all elements with a lang attribute use a valid language tag</t>
  </si>
  <si>
    <t>element_08</t>
  </si>
  <si>
    <t>I observed that no elements with presentational children have focusable content</t>
  </si>
  <si>
    <t>element_10</t>
  </si>
  <si>
    <t>I observed that all elements with an explicit semantic role have specified all the required states and properties.</t>
  </si>
  <si>
    <t>id_01</t>
  </si>
  <si>
    <t>I noticed that there are no id attributes repeated on this webpage.</t>
  </si>
  <si>
    <t>a_10</t>
  </si>
  <si>
    <t>I noticed that all links have an accessible name</t>
  </si>
  <si>
    <t>meta_05</t>
  </si>
  <si>
    <t>1.4.4</t>
  </si>
  <si>
    <t>I noticed that the meta element does not prevent users from zooming.</t>
  </si>
  <si>
    <t>role_01</t>
  </si>
  <si>
    <t>1.3.4</t>
  </si>
  <si>
    <t>I observed that all role attributes have valid values</t>
  </si>
  <si>
    <t>table_07</t>
  </si>
  <si>
    <t>I noticed that all header cells have associated data cells</t>
  </si>
  <si>
    <t>label_01</t>
  </si>
  <si>
    <t>2.5.3</t>
  </si>
  <si>
    <t>I observed that all interactive elements have in their accessible names the visible label text</t>
  </si>
  <si>
    <t>landmark_01</t>
  </si>
  <si>
    <t>1.3.1 2.4.1</t>
  </si>
  <si>
    <t>I noticed that the banner landmark is not contained within other landmark</t>
  </si>
  <si>
    <t>landmark_05</t>
  </si>
  <si>
    <t>I noticed that the contentinfo landmark is not contained within other landmark</t>
  </si>
  <si>
    <t>landmark_07</t>
  </si>
  <si>
    <t>I noticed that the main landmark is not contained within other landmark</t>
  </si>
  <si>
    <t>landmark_09</t>
  </si>
  <si>
    <t>I found one banner landmark.</t>
  </si>
  <si>
    <t>landmark_11</t>
  </si>
  <si>
    <t>I found one contentinfo landmark.</t>
  </si>
  <si>
    <t>landmark_13</t>
  </si>
  <si>
    <t>I found one main landmark.</t>
  </si>
  <si>
    <t>listitem_01</t>
  </si>
  <si>
    <t>I noticed that all li elements are contained within a list.</t>
  </si>
  <si>
    <t>list_02</t>
  </si>
  <si>
    <t>I noticed that all lists only contain list items.</t>
  </si>
  <si>
    <t>Tipo de erro</t>
  </si>
  <si>
    <t>Valor</t>
  </si>
  <si>
    <t>Nível de Conformidade</t>
  </si>
  <si>
    <t>Critério</t>
  </si>
  <si>
    <t>Descrição</t>
  </si>
  <si>
    <t>Número de ocorrências</t>
  </si>
  <si>
    <t>Pontuação</t>
  </si>
  <si>
    <t>Report Rocket Validator</t>
  </si>
  <si>
    <t>https://rocketvalidator.com/s/f1a9ffa9-b5d5-4eb7-839a-21e97dd963fb</t>
  </si>
  <si>
    <t>I found 3 images on the page with alt="" (empty alt).</t>
  </si>
  <si>
    <t>O IEFP - IEFP, I.P</t>
  </si>
  <si>
    <t>https://www.iefp.pt/iefp</t>
  </si>
  <si>
    <t>I found 7 headings on the page.</t>
  </si>
  <si>
    <t>I identified 170 CSS rules that do not specify either the font color or the background color.</t>
  </si>
  <si>
    <t>I asked the W3C HTML validator and I observed that there are 23 HTML errors.</t>
  </si>
  <si>
    <t>O IEFP - IEFP, I.P.</t>
  </si>
  <si>
    <t>textC_02</t>
  </si>
  <si>
    <t>1.4.6</t>
  </si>
  <si>
    <t>I located 6 color combinations for which the contrast ratio is lower than the optimized contrast ratio suggested by the WCAG, which is 4.5 to 1 for larger font text and 7 to 1 for regular font text.</t>
  </si>
  <si>
    <t>https://rocketvalidator.com/s/d356baff-c291-4b80-8952-0eec069372d7</t>
  </si>
  <si>
    <t>Instituição - IEFP, I.P.</t>
  </si>
  <si>
    <t>https://www.iefp.pt/instituicao</t>
  </si>
  <si>
    <t>I found 7 links to skip content blocks.</t>
  </si>
  <si>
    <t>I found 1 heading on the page.</t>
  </si>
  <si>
    <t>I identified 343 CSS rules that do not specify either the font color or the background color.</t>
  </si>
  <si>
    <t>I asked the W3C HTML validator and I observed that there are 40 HTML errors.</t>
  </si>
  <si>
    <t>InstituiÃ§Ã£o - IEFP, I.P.</t>
  </si>
  <si>
    <t>aria_01</t>
  </si>
  <si>
    <t>I noticed that all elements with an explicit semantic role exist inside their required contexts.</t>
  </si>
  <si>
    <t>aria_02</t>
  </si>
  <si>
    <t>I observed that all elements with an explicit semantic role own at least one of their required elements.</t>
  </si>
  <si>
    <t>I located 2 color combinations for which the contrast ratio is lower than the optimized contrast ratio suggested by the WCAG, which is 4.5 to 1 for larger font text and 7 to 1 for regular font text.</t>
  </si>
  <si>
    <t>landmark_03</t>
  </si>
  <si>
    <t>I noticed that the complementary landmark is not contained within other landmark</t>
  </si>
  <si>
    <t>https://rocketvalidator.com/s/c7718b0e-2866-438b-adcb-aa2a55243648</t>
  </si>
  <si>
    <t>História - IEFP, I.P.</t>
  </si>
  <si>
    <t>https://www.iefp.pt/historia</t>
  </si>
  <si>
    <t>I found 10 links to skip content blocks.</t>
  </si>
  <si>
    <t>I found 2 headings on the page.</t>
  </si>
  <si>
    <t>I identified 219 CSS rules that do not specify either the font color or the background color.</t>
  </si>
  <si>
    <t>HistÃ³ria - IEFP, I.P.</t>
  </si>
  <si>
    <t>I located 1 color combination for which the contrast ratio is lower than the optimized contrast ratio suggested by the WCAG, which is 4.5 to 1 for larger font text and 7 to 1 for regular font text.</t>
  </si>
  <si>
    <t>https://rocketvalidator.com/s/160c18bc-4cd1-4968-8041-7ee3d899ed53</t>
  </si>
  <si>
    <t>https://www.iefp.pt/recursos-humanos</t>
  </si>
  <si>
    <t>Recursos Humanos - IEFP, I.P.</t>
  </si>
  <si>
    <t>I found 33 links to skip content blocks.</t>
  </si>
  <si>
    <t>I identified 636 CSS rules that do not specify either the font color or the background color.</t>
  </si>
  <si>
    <t>I asked the W3C HTML validator and I observed that there are 91 HTML errors.</t>
  </si>
  <si>
    <t>https://rocketvalidator.com/s/aca1addf-4fcf-4d9c-bf31-98fda9480e0d</t>
  </si>
  <si>
    <t>Instrumentos de Gestão - IEFP, I.P.</t>
  </si>
  <si>
    <t>https://www.iefp.pt/instrumentos-gestao</t>
  </si>
  <si>
    <t>I found 52 links to skip content blocks.</t>
  </si>
  <si>
    <t>I identified 270 CSS rules that do not specify either the font color or the background color.</t>
  </si>
  <si>
    <t>I asked the W3C HTML validator and I observed that there are 28 HTML errors.</t>
  </si>
  <si>
    <t>Instrumentos de GestÃ£o - IEFP, I.P.</t>
  </si>
  <si>
    <t>https://rocketvalidator.com/s/e1a11c6d-1fc7-4542-a293-bead98f4b001</t>
  </si>
  <si>
    <t>https://www.iefp.pt/informacoes</t>
  </si>
  <si>
    <t>Informações - IEFP, I.P.</t>
  </si>
  <si>
    <t>I identified 295 CSS rules that do not specify either the font color or the background color.</t>
  </si>
  <si>
    <t>InformaÃ§Ãµes - IEFP, I.P.</t>
  </si>
  <si>
    <t>https://rocketvalidator.com/s/cf2338b1-13f4-4820-89b9-63d971d6e6f9</t>
  </si>
  <si>
    <t>Voltar para a página Síntese de Resultados</t>
  </si>
  <si>
    <t>Estatísticas - IEFP, I.P.</t>
  </si>
  <si>
    <t>https://www.iefp.pt/estatisticas</t>
  </si>
  <si>
    <t>a_09</t>
  </si>
  <si>
    <t>2.4.9</t>
  </si>
  <si>
    <t>I found 3 groups of links with the same text but different targets.</t>
  </si>
  <si>
    <t>EstatÃ­sticas - IEFP, I.P.</t>
  </si>
  <si>
    <t>I located 9 color combinations for which the contrast ratio is lower than the optimized contrast ratio suggested by the WCAG, which is 4.5 to 1 for larger font text and 7 to 1 for regular font text.</t>
  </si>
  <si>
    <t>https://rocketvalidator.com/s/a7638035-1f44-4812-b351-66c6a602c107</t>
  </si>
  <si>
    <t>Rede de Serviços - IEFP, I.P.</t>
  </si>
  <si>
    <t>https://www.iefp.pt/redecentros</t>
  </si>
  <si>
    <t>I found 5 headings on the page.</t>
  </si>
  <si>
    <t>I observed that the webpageâ€™s main language is marked as "en-US".</t>
  </si>
  <si>
    <t>en-US</t>
  </si>
  <si>
    <t>Rede de ServiÃ§os - IEFP, I.P.</t>
  </si>
  <si>
    <t>https://rocketvalidator.com/s/f8c14d10-9ec1-48c2-94ee-89666f310922</t>
  </si>
  <si>
    <t>Delegação Norte - IEFP, I.P.</t>
  </si>
  <si>
    <t>https://www.iefp.pt/delegacao-norte</t>
  </si>
  <si>
    <t>I identified 312 CSS rules that do not specify either the font color or the background color.</t>
  </si>
  <si>
    <t>I asked the W3C HTML validator and I observed that there are 2 HTML errors.</t>
  </si>
  <si>
    <t>DelegaÃ§Ã£o Norte - IEFP, I.P.</t>
  </si>
  <si>
    <t>https://rocketvalidator.com/s/819401dc-0286-42fa-90e6-23b7efe92411</t>
  </si>
  <si>
    <t>https://www.iefp.pt/delegacao-centro</t>
  </si>
  <si>
    <t>Delegação Centro - IEFP, I.P.</t>
  </si>
  <si>
    <t>I identified 288 CSS rules that do not specify either the font color or the background color.</t>
  </si>
  <si>
    <t>DelegaÃ§Ã£o Centro - IEFP, I.P.</t>
  </si>
  <si>
    <t>https://rocketvalidator.com/s/28437cf7-7910-4bbf-a99f-aa2f8ec5a5cf</t>
  </si>
  <si>
    <t>https://www.iefp.pt/delegacao-lisboa-tejo</t>
  </si>
  <si>
    <t>Delegação Lisboa / V. Tejo - IEFP, I.P.</t>
  </si>
  <si>
    <t>I identified 238 CSS rules that do not specify either the font color or the background color.</t>
  </si>
  <si>
    <t>DelegaÃ§Ã£o Lisboa / V. Tejo - IEFP, I.P.</t>
  </si>
  <si>
    <t>https://www.iefp.pt/delegacao-alentejo</t>
  </si>
  <si>
    <t>I identified 200 CSS rules that do not specify either the font color or the background color.</t>
  </si>
  <si>
    <t>DelegaÃ§Ã£o Alentejo - IEFP, I.P.</t>
  </si>
  <si>
    <t>Delegação Alentejo - IEFP, I.P.</t>
  </si>
  <si>
    <t>https://rocketvalidator.com/s/7921a6c9-dd40-4d83-b87f-610cdf44c652</t>
  </si>
  <si>
    <t>https://rocketvalidator.com/s/92ab2f51-c7d8-4bd6-b662-d0f9df96307b</t>
  </si>
  <si>
    <t>https://www.iefp.pt/delegacao-algarve</t>
  </si>
  <si>
    <t>Delegação Algarve - IEFP, I.P.</t>
  </si>
  <si>
    <t>I identified 234 CSS rules that do not specify either the font color or the background color.</t>
  </si>
  <si>
    <t>I asked the W3C HTML validator and I observed that there are 25 HTML errors.</t>
  </si>
  <si>
    <t>DelegaÃ§Ã£o Algarve - IEFP, I.P.</t>
  </si>
  <si>
    <t>https://rocketvalidator.com/s/c341b09d-83af-4c38-aae0-00c458e714b9</t>
  </si>
  <si>
    <t>https://rocketvalidator.com/s/8ebbe31e-0113-4f3f-b64c-c570a5e3c69f</t>
  </si>
  <si>
    <t>Destaques / Notícias - IEFP, I.P.</t>
  </si>
  <si>
    <t>https://www.iefp.pt/noticias</t>
  </si>
  <si>
    <t>img_04</t>
  </si>
  <si>
    <t>I found 2 images on the page with more an alt with more than 100 characters.</t>
  </si>
  <si>
    <t>I found 12 headings on the page.</t>
  </si>
  <si>
    <t>Destaques / NotÃ­cias - IEFP, I.P.</t>
  </si>
  <si>
    <t>I located 30 color combinations for which the contrast ratio is lower than the optimized contrast ratio suggested by the WCAG, which is 4.5 to 1 for larger font text and 7 to 1 for regular font text.</t>
  </si>
  <si>
    <t>https://www.iefp.pt/mediateca</t>
  </si>
  <si>
    <t>Mediateca - IEFP, I.P.</t>
  </si>
  <si>
    <t>justif_txt_02</t>
  </si>
  <si>
    <t>1.4.8</t>
  </si>
  <si>
    <t>I found 1 instance using justified text via CSS.</t>
  </si>
  <si>
    <t>I identified 189 CSS rules that do not specify either the font color or the background color.</t>
  </si>
  <si>
    <t>I asked the W3C HTML validator and I observed that there are 21 HTML errors.</t>
  </si>
  <si>
    <t>https://rocketvalidator.com/s/0df7b417-4ccf-4e34-bb56-acbed4372612</t>
  </si>
  <si>
    <t>Revista Dirigir&amp;Formar - IEFP, I.P.</t>
  </si>
  <si>
    <t>https://www.iefp.pt/publicacoes-iefp</t>
  </si>
  <si>
    <t>https://rocketvalidator.com/s/3c9338d6-7b78-4c78-baef-1124e111ddd1</t>
  </si>
  <si>
    <t>Media - IEFP, I.P.</t>
  </si>
  <si>
    <t>https://www.iefp.pt/media</t>
  </si>
  <si>
    <t>I identified 181 CSS rules that do not specify either the font color or the background color.</t>
  </si>
  <si>
    <t>I asked the W3C HTML validator and I observed that there are 4 HTML errors.</t>
  </si>
  <si>
    <t>RGPD - IEFP, I.P.</t>
  </si>
  <si>
    <t>https://www.iefp.pt/rgpd</t>
  </si>
  <si>
    <t>I identified 162 CSS rules that do not specify either the font color or the background color.</t>
  </si>
  <si>
    <t>I asked the W3C HTML validator and I observed that there are 6 HTML errors.</t>
  </si>
  <si>
    <t>I asked the W3C HTML validator and I observed that there is 1 HTML error.</t>
  </si>
  <si>
    <t>https://rocketvalidator.com/s/f38a8513-cc50-472f-8269-933cc2c7b7aa</t>
  </si>
  <si>
    <t>https://www.iefp.pt/politica-de-privacidade-de-dados-pessoais</t>
  </si>
  <si>
    <t>Política de Privacidade de Dados Pessoais - IEFP, I.P.</t>
  </si>
  <si>
    <t>I found 15 headings on the page.</t>
  </si>
  <si>
    <t>I identified 202 CSS rules that do not specify either the font color or the background color.</t>
  </si>
  <si>
    <t>PolÃ­tica de Privacidade de Dados Pessoais - IEFP, I.P.</t>
  </si>
  <si>
    <t>https://rocketvalidator.com/s/eae86708-c648-4ace-9227-667092342a79</t>
  </si>
  <si>
    <t>https://rocketvalidator.com/s/a41f4ddd-9d29-41a2-b3b2-37d188bfdeac</t>
  </si>
  <si>
    <t>https://www.iefp.pt/emprego</t>
  </si>
  <si>
    <t>https://www.iefp.pt/inscricao-para-emprego</t>
  </si>
  <si>
    <t>https://www.iefp.pt/procurar-emprego</t>
  </si>
  <si>
    <t>https://www.iefp.pt/apoios-emprego</t>
  </si>
  <si>
    <t>https://www.iefp.pt/trabalhar-no-estrangeiro</t>
  </si>
  <si>
    <t>https://www.iefp.pt/subsidio-desemprego</t>
  </si>
  <si>
    <t>https://www.iefp.pt/declaracoes</t>
  </si>
  <si>
    <t>https://www.iefp.pt/comissao-de-recursos</t>
  </si>
  <si>
    <t>https://www.iefp.pt/regresso-a-portugal</t>
  </si>
  <si>
    <t>Emprego - IEFP, I.P.</t>
  </si>
  <si>
    <t>I identified 178 CSS rules that do not specify either the font color or the background color.</t>
  </si>
  <si>
    <t>w3c_validator_01a</t>
  </si>
  <si>
    <t>I asked the W3C HTML validator and I observed that there are no HTML errors.</t>
  </si>
  <si>
    <t>I located 5 color combinations for which the contrast ratio is lower than the optimized contrast ratio suggested by the WCAG, which is 4.5 to 1 for larger font text and 7 to 1 for regular font text.</t>
  </si>
  <si>
    <t>https://rocketvalidator.com/s/1f0d3687-cacd-41eb-ab39-fb06e16aac47</t>
  </si>
  <si>
    <t>Inscrição para Emprego - IEFP, I.P.</t>
  </si>
  <si>
    <t>I asked the W3C HTML validator and I observed that there are 26 HTML errors.</t>
  </si>
  <si>
    <t>InscriÃ§Ã£o para Emprego - IEFP, I.P.</t>
  </si>
  <si>
    <t>https://rocketvalidator.com/s/184416b5-18ef-4740-9875-3529ce8e7aac</t>
  </si>
  <si>
    <t>Como Procurar Emprego - IEFP, I.P.</t>
  </si>
  <si>
    <t>I identified 183 CSS rules that do not specify either the font color or the background color.</t>
  </si>
  <si>
    <t>https://rocketvalidator.com/s/26c0dbe0-8a09-4d7a-a9cb-e8e26dd2a84f</t>
  </si>
  <si>
    <t>Apoios ao Emprego - IEFP, I.P.</t>
  </si>
  <si>
    <t>I identified 196 CSS rules that do not specify either the font color or the background color.</t>
  </si>
  <si>
    <t>I asked the W3C HTML validator and I observed that there are 12 HTML errors.</t>
  </si>
  <si>
    <t>https://rocketvalidator.com/s/7c24e721-e4b8-4ff9-b761-6c32183d6ff7</t>
  </si>
  <si>
    <t>Obs</t>
  </si>
  <si>
    <t>Trabalhar no Estrangeiro - IEFP, I.P.</t>
  </si>
  <si>
    <t>Regresso a Portugal - IEFP, I.P.</t>
  </si>
  <si>
    <t>I identified 197 CSS rules that do not specify either the font color or the background color.</t>
  </si>
  <si>
    <t>https://rocketvalidator.com/s/f35a02da-c2ac-4835-ab35-eed785099e57</t>
  </si>
  <si>
    <t>Subsídio de Desemprego - IEFP, I.P.</t>
  </si>
  <si>
    <t>I found 1 group of links with the same text but different targets.</t>
  </si>
  <si>
    <t>I identified 203 CSS rules that do not specify either the font color or the background color.</t>
  </si>
  <si>
    <t>SubsÃ­dio de Desemprego - IEFP, I.P.</t>
  </si>
  <si>
    <t>https://rocketvalidator.com/s/ac331c34-fac8-4a3b-a586-44e18941016d</t>
  </si>
  <si>
    <t>Declarações - IEFP, I.P.</t>
  </si>
  <si>
    <t>I identified 163 CSS rules that do not specify either the font color or the background color.</t>
  </si>
  <si>
    <t>DeclaraÃ§Ãµes - IEFP, I.P.</t>
  </si>
  <si>
    <t>https://rocketvalidator.com/s/8ae8de23-7c97-4d96-9b5d-b08c8af779bf</t>
  </si>
  <si>
    <t>Comissão de Recursos - IEFP, I.P.</t>
  </si>
  <si>
    <t>I identified 173 CSS rules that do not specify either the font color or the background color.</t>
  </si>
  <si>
    <t>I asked the W3C HTML validator and I observed that there are 33 HTML errors.</t>
  </si>
  <si>
    <t>ComissÃ£o de Recursos - IEFP, I.P.</t>
  </si>
  <si>
    <t>https://rocketvalidator.com/s/b26e3a92-b6a7-4214-a447-b68b2c1e3911</t>
  </si>
  <si>
    <t>https://rocketvalidator.com/s/bb2d91ea-4f44-44d8-9ded-82bdc4b304b3</t>
  </si>
  <si>
    <t>I identified 357 CSS rules that do not specify either the font color or the background color.</t>
  </si>
  <si>
    <t>I asked the W3C HTML validator and I observed that there are 14 HTML errors.</t>
  </si>
  <si>
    <t>https://www.iefp.pt/registar-ofertas-emprego</t>
  </si>
  <si>
    <t>Registar Ofertas de Emprego - IEFP, I.P.</t>
  </si>
  <si>
    <t>I identified 161 CSS rules that do not specify either the font color or the background color.</t>
  </si>
  <si>
    <t>https://rocketvalidator.com/s/9733f1c1-38a8-45f5-99c8-07bfdee88f84</t>
  </si>
  <si>
    <t>https://www.iefp.pt/apoios-incentivos</t>
  </si>
  <si>
    <t>Apoios e Incentivos - IEFP, I.P.</t>
  </si>
  <si>
    <t>https://rocketvalidator.com/s/33cceb3e-7495-4da8-8883-2ca5d92d397e</t>
  </si>
  <si>
    <t>I identified 167 CSS rules that do not specify either the font color or the background color.</t>
  </si>
  <si>
    <t>https://www.iefp.pt/candidatura-apoios</t>
  </si>
  <si>
    <t>Candidaturas e Apoios - IEFP, I.P.</t>
  </si>
  <si>
    <t>https://rocketvalidator.com/s/ea6aaffc-ad54-4b1e-960a-14f20887f964</t>
  </si>
  <si>
    <t>I identified 160 CSS rules that do not specify either the font color or the background color.</t>
  </si>
  <si>
    <t>Recrutar no Estrangeiro - IEFP, I.P.</t>
  </si>
  <si>
    <t>https://www.iefp.pt/recrutar-no-estrangeiro</t>
  </si>
  <si>
    <t>https://rocketvalidator.com/s/55b6d7fd-75c1-431e-82e6-9ebd59a7c3fe</t>
  </si>
  <si>
    <t>I identified 210 CSS rules that do not specify either the font color or the background color.</t>
  </si>
  <si>
    <t>Obrigações legais - IEFP, I.P.</t>
  </si>
  <si>
    <t>https://www.iefp.pt/obrigacoes-legais</t>
  </si>
  <si>
    <t>I identified 237 CSS rules that do not specify either the font color or the background color.</t>
  </si>
  <si>
    <t>ObrigaÃ§Ãµes legais - IEFP, I.P.</t>
  </si>
  <si>
    <t>https://rocketvalidator.com/s/f57ada65-45f0-4c59-9183-b4ada8447d98</t>
  </si>
  <si>
    <t>Serviços online - IEFP, I.P.</t>
  </si>
  <si>
    <t>https://www.iefp.pt/servicos-online</t>
  </si>
  <si>
    <t>I identified 318 CSS rules that do not specify either the font color or the background color.</t>
  </si>
  <si>
    <t>ServiÃ§os online - IEFP, I.P.</t>
  </si>
  <si>
    <t>https://rocketvalidator.com/s/48ab07cc-249e-4161-9cb2-26c31d3e47e0</t>
  </si>
  <si>
    <t>Gabinetes de Inserção Profissional - IEFP, I.P.</t>
  </si>
  <si>
    <t>https://www.iefp.pt/gabinetes-de-insercao-profissional</t>
  </si>
  <si>
    <t>I identified 243 CSS rules that do not specify either the font color or the background color.</t>
  </si>
  <si>
    <t>Gabinetes de InserÃ§Ã£o Profissional - IEFP, I.P.</t>
  </si>
  <si>
    <t>https://rocketvalidator.com/s/77efd94d-14a2-456f-9808-5f73494dc4ca</t>
  </si>
  <si>
    <t>Estruturas e serviços de apoio - IEFP, I.P.</t>
  </si>
  <si>
    <t>https://www.iefp.pt/estruturas-de-servicos-apoio</t>
  </si>
  <si>
    <t>I identified 411 CSS rules that do not specify either the font color or the background color.</t>
  </si>
  <si>
    <t>Estruturas e serviÃ§os de apoio - IEFP, I.P.</t>
  </si>
  <si>
    <t>https://rocketvalidator.com/s/7b336402-fd93-474e-8ca3-0de165e75f3f</t>
  </si>
  <si>
    <t>https://www.iefp.pt/empresas-trabalho-temporario</t>
  </si>
  <si>
    <t>Empresas de Trabalho Temporário - IEFP, I.P.</t>
  </si>
  <si>
    <t>https://rocketvalidator.com/s/8130c906-e6ae-4cd7-a090-31f797570a0b</t>
  </si>
  <si>
    <t>I identified 258 CSS rules that do not specify either the font color or the background color.</t>
  </si>
  <si>
    <t>Empresas de Trabalho TemporÃ¡rio - IEFP, I.P.</t>
  </si>
  <si>
    <t>Agências Privadas de Colocação - IEFP, I.P.</t>
  </si>
  <si>
    <t>https://www.iefp.pt/agencias-privadas-colocacao</t>
  </si>
  <si>
    <t>I found 4 headings on the page.</t>
  </si>
  <si>
    <t>I asked the W3C HTML validator and I observed that there are 10 HTML errors.</t>
  </si>
  <si>
    <t>AgÃªncias Privadas de ColocaÃ§Ã£o - IEFP, I.P.</t>
  </si>
  <si>
    <t>I located 4 color combinations for which the contrast ratio is lower than the optimized contrast ratio suggested by the WCAG, which is 4.5 to 1 for larger font text and 7 to 1 for regular font text.</t>
  </si>
  <si>
    <t>https://rocketvalidator.com/s/63f6d316-8be1-4c86-aecb-b3e31533b880</t>
  </si>
  <si>
    <t>https://www.iefp.pt/eures</t>
  </si>
  <si>
    <t>EURES - Rede europeia de emprego - IEFP, I.P.</t>
  </si>
  <si>
    <t>https://rocketvalidator.com/s/45be61d5-5b86-4bd3-be21-b76ea5106c3c</t>
  </si>
  <si>
    <t>Promoção do Artesanato - IEFP, I.P.</t>
  </si>
  <si>
    <t>https://www.iefp.pt/promocao-artesanato</t>
  </si>
  <si>
    <t>I identified 308 CSS rules that do not specify either the font color or the background color.</t>
  </si>
  <si>
    <t>PromoÃ§Ã£o do Artesanato - IEFP, I.P.</t>
  </si>
  <si>
    <t>https://rocketvalidator.com/s/7c3f0486-ca3b-4612-b24b-5556adf1fb7f</t>
  </si>
  <si>
    <t>Projetos e Iniciativas - IEFP, I.P.</t>
  </si>
  <si>
    <t>https://www.iefp.pt/projetos-e-iniciativas</t>
  </si>
  <si>
    <t>I located 3 color combinations for which the contrast ratio is lower than the optimized contrast ratio suggested by the WCAG, which is 4.5 to 1 for larger font text and 7 to 1 for regular font text.</t>
  </si>
  <si>
    <t>https://rocketvalidator.com/s/b80f324a-8923-471f-829e-8b436a327ece</t>
  </si>
  <si>
    <t>https://www.iefp.pt/documentacao</t>
  </si>
  <si>
    <t>Documentação - IEFP, I.P.</t>
  </si>
  <si>
    <t>https://rocketvalidator.com/s/11c080cd-312b-4865-a0f4-2f0a61bf6165</t>
  </si>
  <si>
    <t>I found 1 image on the page with an alt with more than 100 characters.</t>
  </si>
  <si>
    <t>I found 9 headings on the page.</t>
  </si>
  <si>
    <t>hx_03</t>
  </si>
  <si>
    <t>Error</t>
  </si>
  <si>
    <t>I found 6 instances in which the hierarchical sequence of heading levels is violated.</t>
  </si>
  <si>
    <t>I identified 416 CSS rules that do not specify either the font color or the background color.</t>
  </si>
  <si>
    <t>DocumentaÃ§Ã£o - IEFP, I.P.</t>
  </si>
  <si>
    <t>aria_06</t>
  </si>
  <si>
    <t>I found 1 not allowed ARIA state or property.</t>
  </si>
  <si>
    <t>Observações</t>
  </si>
  <si>
    <t>Erro hx_03</t>
  </si>
  <si>
    <t>Erro aria_06</t>
  </si>
  <si>
    <t>Ver secção abaixo</t>
  </si>
  <si>
    <t>I found 1 image on the page with alt="" (empty alt).</t>
  </si>
  <si>
    <t>I found 2 groups of links with the same text but different targets.</t>
  </si>
  <si>
    <t>focus_01</t>
  </si>
  <si>
    <t>2.1.1 2.4.7 3.2.1</t>
  </si>
  <si>
    <t>I found 1 case where javascript is used to remove the focus from the field, whenever the field receives the focus.</t>
  </si>
  <si>
    <t>I found 14 instances using justified text via CSS.</t>
  </si>
  <si>
    <t>I identified 1034 CSS rules that do not specify either the font color or the background color.</t>
  </si>
  <si>
    <t>I located 12 color combinations for which the contrast ratio is lower than the optimized contrast ratio suggested by the WCAG, which is 4.5 to 1 for larger font text and 7 to 1 for regular font text.</t>
  </si>
  <si>
    <t>Erro focus_01</t>
  </si>
  <si>
    <t>https://www.iefp.pt/formacao</t>
  </si>
  <si>
    <t>https://www.iefp.pt/certificacao-de-formadores</t>
  </si>
  <si>
    <t>https://www.iefp.pt/microsoft-office-365-do-iefp</t>
  </si>
  <si>
    <t>https://www.iefp.pt/rvcc</t>
  </si>
  <si>
    <t>https://www.iefp.pt/modalidades-de-formacao</t>
  </si>
  <si>
    <t>https://www.iefp.pt/formacao-para-pessoas-com-deficiencia-e-incapacidades</t>
  </si>
  <si>
    <t>Formação - IEFP, I.P.</t>
  </si>
  <si>
    <t>I identified 185 CSS rules that do not specify either the font color or the background color.</t>
  </si>
  <si>
    <t>FormaÃ§Ã£o - IEFP, I.P.</t>
  </si>
  <si>
    <t>https://rocketvalidator.com/s/bdec258b-f2de-487c-90c6-90bf647a6fb9</t>
  </si>
  <si>
    <t>Certificação de formadores - IEFP, I.P.</t>
  </si>
  <si>
    <t>I identified 184 CSS rules that do not specify either the font color or the background color.</t>
  </si>
  <si>
    <t>CertificaÃ§Ã£o de formadores - IEFP, I.P.</t>
  </si>
  <si>
    <t>https://rocketvalidator.com/s/cbc63ccb-9d14-46b6-bc2c-a5ad33860b46</t>
  </si>
  <si>
    <t>Microsoft Office 365, do IEFP - IEFP, I.P.</t>
  </si>
  <si>
    <t>I identified 169 CSS rules that do not specify either the font color or the background color.</t>
  </si>
  <si>
    <t>RVCC - IEFP, I.P.</t>
  </si>
  <si>
    <t>https://rocketvalidator.com/s/bc70d20e-9519-4bca-bee2-63c80a9787ea</t>
  </si>
  <si>
    <t>https://rocketvalidator.com/s/80142625-4f57-4ce6-8ceb-a6858885022d</t>
  </si>
  <si>
    <t>I identified 253 CSS rules that do not specify either the font color or the background color.</t>
  </si>
  <si>
    <t>Modalidades de Formação - IEFP, I.P.</t>
  </si>
  <si>
    <t>Modalidades de FormaÃ§Ã£o - IEFP, I.P.</t>
  </si>
  <si>
    <t>I identified 506 CSS rules that do not specify either the font color or the background color.</t>
  </si>
  <si>
    <t>https://rocketvalidator.com/s/108cbc19-4878-421c-a07a-6f001d822c4d</t>
  </si>
  <si>
    <t>Pessoas com deficiência e incapacidade - IEFP, I.P.</t>
  </si>
  <si>
    <t>I found 3 headings on the page.</t>
  </si>
  <si>
    <t>Pessoas com deficiÃªncia e incapacidade - IEFP, I.P.</t>
  </si>
  <si>
    <t>https://rocketvalidator.com/s/9b6d9e35-8cc2-4bc3-969c-c0fe052a185c</t>
  </si>
  <si>
    <t>https://www.iefp.pt/cursos-de-aprendizagem</t>
  </si>
  <si>
    <t>https://www.iefp.pt/cursos-de-especializacao-tecnologica-cet</t>
  </si>
  <si>
    <t>https://www.iefp.pt/medida-vida-ativa</t>
  </si>
  <si>
    <t>https://www.iefp.pt/qualificacao-de-pessoas-com-deficiencia-e-incapacidade</t>
  </si>
  <si>
    <t>https://www.iefp.pt/formacao-pedagogica-de-formadores</t>
  </si>
  <si>
    <t>https://www.iefp.pt/formador-digital</t>
  </si>
  <si>
    <t>https://www.iefp.pt/cheque-formacao-digital</t>
  </si>
  <si>
    <t>https://www.iefp.pt/formacao-emprego-digital</t>
  </si>
  <si>
    <t>https://www.iefp.pt/programa-trabalhos-competencias-verdes-green-skills-jobs</t>
  </si>
  <si>
    <t>https://www.iefp.pt/programa-qualifica-industria</t>
  </si>
  <si>
    <t>https://www.iefp.pt/bolsa-efe-medidas-formacao</t>
  </si>
  <si>
    <t>https://www.iefp.pt/rede-parceiros-aprendizagem</t>
  </si>
  <si>
    <t>Aprendizagem - IEFP, I.P.</t>
  </si>
  <si>
    <t>I identified 250 CSS rules that do not specify either the font color or the background color.</t>
  </si>
  <si>
    <t>I asked the W3C HTML validator and I observed that there are 7 HTML errors.</t>
  </si>
  <si>
    <t>https://rocketvalidator.com/s/35768d75-52ea-4c12-9ba5-1dea888193d5</t>
  </si>
  <si>
    <t>Cursos de especialização tecnológica (CET) - IEFP, I.P.</t>
  </si>
  <si>
    <t>I identified 179 CSS rules that do not specify either the font color or the background color.</t>
  </si>
  <si>
    <t>Cursos de especializaÃ§Ã£o tecnolÃ³gica (CET) - IEFP, I.P.</t>
  </si>
  <si>
    <t>https://rocketvalidator.com/s/88c66be2-ba8a-4427-8c49-59c7a3dec358</t>
  </si>
  <si>
    <t>Vida Ativa - IEFP, I.P.</t>
  </si>
  <si>
    <t>https://rocketvalidator.com/s/b99b83c6-eadb-46c1-91fa-7b3018d40867</t>
  </si>
  <si>
    <t>I identified 177 CSS rules that do not specify either the font color or the background color.</t>
  </si>
  <si>
    <t>Qualificação de pessoas com deficiência e incapacidade - IEFP, I.P.</t>
  </si>
  <si>
    <t>https://rocketvalidator.com/s/35d2340f-d203-4863-9a12-1c9f4178c2df</t>
  </si>
  <si>
    <t>I identified 224 CSS rules that do not specify either the font color or the background color.</t>
  </si>
  <si>
    <t>QualificaÃ§Ã£o de pessoas com deficiÃªncia e incapacidade - IEFP, I.P.</t>
  </si>
  <si>
    <t>Formação de formadores - IEFP, I.P.</t>
  </si>
  <si>
    <t>FormaÃ§Ã£o de formadores - IEFP, I.P.</t>
  </si>
  <si>
    <t>https://rocketvalidator.com/s/5fdb0660-bbd2-4d5d-823b-ae88c355face</t>
  </si>
  <si>
    <t>Formador + Digital - IEFP, I.P.</t>
  </si>
  <si>
    <t>I identified 205 CSS rules that do not specify either the font color or the background color.</t>
  </si>
  <si>
    <t>https://rocketvalidator.com/s/30af5529-ea8d-433d-923b-0be5ab2c159f</t>
  </si>
  <si>
    <t>Cheque-Formação + Digital - IEFP, I.P.</t>
  </si>
  <si>
    <t>I found 6 headings on the page.</t>
  </si>
  <si>
    <t>I identified 204 CSS rules that do not specify either the font color or the background color.</t>
  </si>
  <si>
    <t>Cheque-FormaÃ§Ã£o + Digital - IEFP, I.P.</t>
  </si>
  <si>
    <t>https://rocketvalidator.com/s/45f502e3-503a-470c-a280-e3969f32ec13</t>
  </si>
  <si>
    <t>Formação Emprego + Digital - IEFP, I.P.</t>
  </si>
  <si>
    <t>I found 10 headings on the page.</t>
  </si>
  <si>
    <t>FormaÃ§Ã£o Emprego + Digital - IEFP, I.P.</t>
  </si>
  <si>
    <t>https://rocketvalidator.com/s/4cc44c73-46e7-4149-8059-072e14ae1572</t>
  </si>
  <si>
    <t>Trabalhos e Competências Verdes / Green Skills &amp; Jobs - IEFP, I.P.</t>
  </si>
  <si>
    <t>https://rocketvalidator.com/s/a23e15f6-8ebe-4592-bd57-32e389cf4431</t>
  </si>
  <si>
    <t>I identified 256 CSS rules that do not specify either the font color or the background color.</t>
  </si>
  <si>
    <t>Trabalhos e CompetÃªncias Verdes / Green Skills &amp; Jobs - IEFP, I.P.</t>
  </si>
  <si>
    <t>Programa Qualifica Indústria - IEFP, I.P.</t>
  </si>
  <si>
    <t>https://rocketvalidator.com/s/cb2a5a66-0344-462f-9353-5c90a8aa1eec</t>
  </si>
  <si>
    <t>I identified 188 CSS rules that do not specify either the font color or the background color.</t>
  </si>
  <si>
    <t>Programa Qualifica IndÃºstria - IEFP, I.P.</t>
  </si>
  <si>
    <t>Bolsa de Entidades Formadoras Externas - IEFP, I.P.</t>
  </si>
  <si>
    <t>https://rocketvalidator.com/s/1ed07bdd-7ffd-4831-8d94-80361b21da5d</t>
  </si>
  <si>
    <t>Rede de Parceiros de Excelência para a Aprendizagem - IEFP, I.P.</t>
  </si>
  <si>
    <t>https://rocketvalidator.com/s/0db9d81d-7991-4c0a-96aa-f607774f004c</t>
  </si>
  <si>
    <t>Rede de Parceiros de ExcelÃªncia para a Aprendizagem - IEFP, I.P.</t>
  </si>
  <si>
    <t>https://www.iefp.pt/geracao-pro</t>
  </si>
  <si>
    <t>Geração Pro - IEFP, I.P.</t>
  </si>
  <si>
    <t>I identified 172 CSS rules that do not specify either the font color or the background color.</t>
  </si>
  <si>
    <t>GeraÃ§Ã£o Pro - IEFP, I.P.</t>
  </si>
  <si>
    <t>https://rocketvalidator.com/s/58e0a852-0571-4ba0-a84c-a27b5276a11c</t>
  </si>
  <si>
    <t>Referenciais de formação - IEFP, I.P.</t>
  </si>
  <si>
    <t>https://www.iefp.pt/referenciais-formacao</t>
  </si>
  <si>
    <t>I identified 232 CSS rules that do not specify either the font color or the background color.</t>
  </si>
  <si>
    <t>Referenciais de formaÃ§Ã£o - IEFP, I.P.</t>
  </si>
  <si>
    <t>I located 21 color combinations for which the contrast ratio is lower than the optimized contrast ratio suggested by the WCAG, which is 4.5 to 1 for larger font text and 7 to 1 for regular font text.</t>
  </si>
  <si>
    <t>https://rocketvalidator.com/s/fc79efae-e775-49af-8e31-fc2c7d745873</t>
  </si>
  <si>
    <t>https://www.iefp.pt/areas-e-saidas-profissionais-prioritarias</t>
  </si>
  <si>
    <t>Áreas prioritárias - IEFP, I.P.</t>
  </si>
  <si>
    <t>https://rocketvalidator.com/s/cc0fa439-8b17-4f27-a380-d62dffb2b8a9</t>
  </si>
  <si>
    <t>Ãreas prioritÃ¡rias - IEFP, I.P.</t>
  </si>
  <si>
    <t>https://www.iefp.pt/legislacao</t>
  </si>
  <si>
    <t>Legislação - IEFP, I.P.</t>
  </si>
  <si>
    <t>https://rocketvalidator.com/s/f58f9da0-ef64-40b6-893a-ac07144d6ffc</t>
  </si>
  <si>
    <t>I found 17 headings on the page.</t>
  </si>
  <si>
    <t>I identified 242 CSS rules that do not specify either the font color or the background color.</t>
  </si>
  <si>
    <t>LegislaÃ§Ã£o - IEFP, I.P.</t>
  </si>
  <si>
    <t>https://www.iefp.pt/regulamento-da/o-formanda/o</t>
  </si>
  <si>
    <t>Regulamento da/o Formanda/o - IEFP, I.P.</t>
  </si>
  <si>
    <t>https://rocketvalidator.com/s/d21d6ed8-270b-4b13-af2a-68754c9bd087</t>
  </si>
  <si>
    <t>https://www.iefp.pt/apoios</t>
  </si>
  <si>
    <t>Apoios - IEFP, I.P.</t>
  </si>
  <si>
    <t>https://rocketvalidator.com/s/d91dadbd-8c77-4768-8964-b6546c3e386f</t>
  </si>
  <si>
    <t>https://www.iefp.pt/apoios-a-contratacao</t>
  </si>
  <si>
    <t>Apoios à Contratação - IEFP, I.P.</t>
  </si>
  <si>
    <t>https://rocketvalidator.com/s/b811166b-1ba3-432d-b066-45f690cf163b</t>
  </si>
  <si>
    <t>Apoios Ã  ContrataÃ§Ã£o - IEFP, I.P.</t>
  </si>
  <si>
    <t>https://www.iefp.pt/apoio-ao-regresso-de-emigrantes</t>
  </si>
  <si>
    <t>Apoio ao regresso de emigrantes - IEFP, I.P.</t>
  </si>
  <si>
    <t>https://rocketvalidator.com/s/346366f3-ae8e-487c-95eb-08d45fc73a77</t>
  </si>
  <si>
    <t>https://www.iefp.pt/cheque-formacao</t>
  </si>
  <si>
    <t>Cheque-Formação - IEFP, I.P.</t>
  </si>
  <si>
    <t>https://rocketvalidator.com/s/b26d65dd-7bc5-4cf1-a0c3-c7333f08c80b</t>
  </si>
  <si>
    <t>I identified 337 CSS rules that do not specify either the font color or the background color.</t>
  </si>
  <si>
    <t>Cheque-FormaÃ§Ã£o - IEFP, I.P.</t>
  </si>
  <si>
    <t>ATIVAR.PT - IEFP, I.P.</t>
  </si>
  <si>
    <t>https://www.iefp.pt/ativar.pt</t>
  </si>
  <si>
    <t>I located 13 color combinations for which the contrast ratio is lower than the optimized contrast ratio suggested by the WCAG, which is 4.5 to 1 for larger font text and 7 to 1 for regular font text.</t>
  </si>
  <si>
    <t>https://rocketvalidator.com/s/52491ef3-6273-4287-863f-5a4475c3ac6c</t>
  </si>
  <si>
    <t>https://www.iefp.pt/covid19</t>
  </si>
  <si>
    <t>COVID 19 â€“ medidas - IEFP, I.P.</t>
  </si>
  <si>
    <t>COVID 19 – medidas - IEFP, I.P.</t>
  </si>
  <si>
    <t>https://rocketvalidator.com/s/00dac66b-4c9c-4097-ab49-0faa969a5b7a</t>
  </si>
  <si>
    <t>Empreendedorismo - IEFP, I.P.</t>
  </si>
  <si>
    <t>https://www.iefp.pt/empreendedorismo</t>
  </si>
  <si>
    <t>https://rocketvalidator.com/s/10cb7e19-0c16-4c5b-8346-560e319346ac</t>
  </si>
  <si>
    <t>Emprego-Inserção - IEFP, I.P.</t>
  </si>
  <si>
    <t>https://rocketvalidator.com/s/63b8d6dd-e203-4448-9a7f-6d5c01102834</t>
  </si>
  <si>
    <t>https://www.iefp.pt/emprego-insercao</t>
  </si>
  <si>
    <t>I identified 353 CSS rules that do not specify either the font color or the background color.</t>
  </si>
  <si>
    <t>I asked the W3C HTML validator and I observed that there are 16 HTML errors.</t>
  </si>
  <si>
    <t>Emprego-InserÃ§Ã£o - IEFP, I.P.</t>
  </si>
  <si>
    <t>https://www.iefp.pt/emprego-jovem-ativo</t>
  </si>
  <si>
    <t>Emprego Jovem Ativo - IEFP, I.P.</t>
  </si>
  <si>
    <t>https://rocketvalidator.com/s/f78cec2e-b994-4fc3-8fb1-0ae0f25c64aa</t>
  </si>
  <si>
    <t>Estágios - IEFP, I.P.</t>
  </si>
  <si>
    <t>https://www.iefp.pt/estagios</t>
  </si>
  <si>
    <t>I identified 342 CSS rules that do not specify either the font color or the background color.</t>
  </si>
  <si>
    <t>EstÃ¡gios - IEFP, I.P.</t>
  </si>
  <si>
    <t>https://rocketvalidator.com/s/b1701470-e9e6-461f-96f5-8ef334bee2cd</t>
  </si>
  <si>
    <t>https://www.iefp.pt/incentivo-a-aceitacao-de-ofertas</t>
  </si>
  <si>
    <t>Incentivo à Aceitação de Ofertas - IEFP, I.P.</t>
  </si>
  <si>
    <t>https://rocketvalidator.com/s/5b7e8ca5-d559-47d2-b8a1-538276962fca</t>
  </si>
  <si>
    <t>Incentivo Ã  AceitaÃ§Ã£o de Ofertas - IEFP, I.P.</t>
  </si>
  <si>
    <t>https://www.iefp.pt/apoio-mobilidade-geografica</t>
  </si>
  <si>
    <t>Mobilidade Geográfica - IEFP, I.P.</t>
  </si>
  <si>
    <t>I identified 345 CSS rules that do not specify either the font color or the background color.</t>
  </si>
  <si>
    <t>I asked the W3C HTML validator and I observed that there are 17 HTML errors.</t>
  </si>
  <si>
    <t>Mobilidade GeogrÃ¡fica - IEFP, I.P.</t>
  </si>
  <si>
    <t>https://rocketvalidator.com/s/f86e0468-2ca8-4199-9066-f2c156e594e4</t>
  </si>
  <si>
    <t>https://www.iefp.pt/promocao-das-artes-e-oficios</t>
  </si>
  <si>
    <t>Promoção das artes e ofícios - IEFP, I.P.</t>
  </si>
  <si>
    <t>I identified 311 CSS rules that do not specify either the font color or the background color.</t>
  </si>
  <si>
    <t>PromoÃ§Ã£o das artes e ofÃ­cios - IEFP, I.P.</t>
  </si>
  <si>
    <t>https://rocketvalidator.com/s/a0ffa071-3d94-4b66-a0e0-ac7e53b9a966</t>
  </si>
  <si>
    <t>https://www.iefp.pt/reabilitacao-profissional</t>
  </si>
  <si>
    <t>Reabilitação Profissional - IEFP, I.P.</t>
  </si>
  <si>
    <t>https://rocketvalidator.com/s/bf931d67-d8b7-43cc-8bca-7f43d8f5809b</t>
  </si>
  <si>
    <t>ReabilitaÃ§Ã£o Profissional - IEFP, I.P.</t>
  </si>
  <si>
    <t>https://www.iefp.pt/regionais-e-setoriais</t>
  </si>
  <si>
    <t>https://rocketvalidator.com/s/a9768d99-24a8-498b-bd6d-75cd1a731e3b</t>
  </si>
  <si>
    <t>Regionais e setoriais - IEFP, I.P.</t>
  </si>
  <si>
    <t>I identified 283 CSS rules that do not specify either the font color or the background color.</t>
  </si>
  <si>
    <t>https://www.iefp.pt/qualificacao-de-ativos-empregados</t>
  </si>
  <si>
    <t>Qualificação de Ativos Empregados - IEFP, I.P.</t>
  </si>
  <si>
    <t>I identified 159 CSS rules that do not specify either the font color or the background color.</t>
  </si>
  <si>
    <t>QualificaÃ§Ã£o de Ativos Empregados - IEFP, I.P.</t>
  </si>
  <si>
    <t>https://rocketvalidator.com/s/adc7f089-d27d-4c40-a3b4-86aec6f58fe1</t>
  </si>
  <si>
    <t>https://www.iefp.pt/medidas-revogadas-em-execucao</t>
  </si>
  <si>
    <t>Medidas Revogadas - IEFP, I.P.</t>
  </si>
  <si>
    <t>https://rocketvalidator.com/s/34d0f9c9-3370-42d1-a7e6-929d8f182c34</t>
  </si>
  <si>
    <t>I identified 525 CSS rules that do not specify either the font color or the background color.</t>
  </si>
  <si>
    <t>I asked the W3C HTML validator and I observed that there are 22 HTML errors.</t>
  </si>
  <si>
    <t>https://www.iefp.pt/lay-off</t>
  </si>
  <si>
    <t>Situação de crise empresarial (Lay-off) - IEFP, I.P.</t>
  </si>
  <si>
    <t>I found 13 headings on the page.</t>
  </si>
  <si>
    <t>I identified 228 CSS rules that do not specify either the font color or the background color.</t>
  </si>
  <si>
    <t>SituaÃ§Ã£o de crise empresarial (Lay-off) - IEFP, I.P.</t>
  </si>
  <si>
    <t>https://www.iefp.pt/medidas-de-emprego</t>
  </si>
  <si>
    <t>Medidas de Emprego - IEFP, I.P.</t>
  </si>
  <si>
    <t>https://rocketvalidator.com/s/7503579a-ac53-4135-a93e-1fb0631e99ef</t>
  </si>
  <si>
    <t>I identified 428 CSS rules that do not specify either the font color or the background color.</t>
  </si>
  <si>
    <t>https://www.iefp.pt/medidas-de-reabilitacao-pt2020-</t>
  </si>
  <si>
    <t>Medidas de Reabilitação - IEFP, I.P.</t>
  </si>
  <si>
    <t>https://rocketvalidator.com/s/4826a54e-d8ab-4563-921f-283b322b7d3c</t>
  </si>
  <si>
    <t>https://rocketvalidator.com/s/a92dca14-e470-4c6c-9289-5facff80ed04</t>
  </si>
  <si>
    <t>I identified 223 CSS rules that do not specify either the font color or the background color.</t>
  </si>
  <si>
    <t>Medidas de ReabilitaÃ§Ã£o - IEFP, I.P.</t>
  </si>
  <si>
    <t>https://www.iefp.pt/credenciacao-de-entidades</t>
  </si>
  <si>
    <t>Credenciação de entidades - IEFP, I.P.</t>
  </si>
  <si>
    <t>https://rocketvalidator.com/s/98681b28-7c63-420e-9160-45f61935209f</t>
  </si>
  <si>
    <t>I identified 215 CSS rules that do not specify either the font color or the background color.</t>
  </si>
  <si>
    <t>CredenciaÃ§Ã£o de entidades - IEFP, I.P.</t>
  </si>
  <si>
    <t>https://www.iefp.pt/premios</t>
  </si>
  <si>
    <t>Prémios - IEFP, I.P.</t>
  </si>
  <si>
    <t>https://rocketvalidator.com/s/b6b78fc3-6c2b-46bc-8c17-27c1e5f53587</t>
  </si>
  <si>
    <t>PrÃ©mios - IEFP, I.P.</t>
  </si>
  <si>
    <t>Normas de informação e publicidade - IEFP, I.P.</t>
  </si>
  <si>
    <t>https://www.iefp.pt/normas-informacao-publicidade</t>
  </si>
  <si>
    <t>https://rocketvalidator.com/s/0e46782e-aaf4-4161-a597-589a6aaf4a44</t>
  </si>
  <si>
    <t>Normas de informaÃ§Ã£o e publicidade - IEFP, I.P.</t>
  </si>
  <si>
    <t>https://www.iefp.pt/projetos-cofinanciados-pela-uniao-europeia</t>
  </si>
  <si>
    <t>Projetos Cofinanciados pela União Europeia - IEFP, I.P.</t>
  </si>
  <si>
    <t>https://rocketvalidator.com/s/55917f8f-be69-4437-95fb-02f7bc2e4460</t>
  </si>
  <si>
    <t>I identified 235 CSS rules that do not specify either the font color or the background color.</t>
  </si>
  <si>
    <t>I asked the W3C HTML validator and I observed that there are 31 HTML errors.</t>
  </si>
  <si>
    <t>Projetos Cofinanciados pela UniÃ£o Europeia - IEFP, I.P.</t>
  </si>
  <si>
    <t>https://www.iefp.pt/compete_sama</t>
  </si>
  <si>
    <t>COMPETE 2020 - IEFP, I.P.</t>
  </si>
  <si>
    <t>https://rocketvalidator.com/s/5d33bfa7-646a-4c31-8334-a8fda3beea21</t>
  </si>
  <si>
    <t>https://www.iefp.pt/prr-investimentos</t>
  </si>
  <si>
    <t>Plano de Recuperação e Resiliência - IEFP, I.P.</t>
  </si>
  <si>
    <t>https://rocketvalidator.com/s/b00ef6db-d432-4e1d-8765-45061b0b2f47</t>
  </si>
  <si>
    <t>I identified 171 CSS rules that do not specify either the font color or the background color.</t>
  </si>
  <si>
    <t>Plano de RecuperaÃ§Ã£o e ResiliÃªncia - IEFP, I.P.</t>
  </si>
  <si>
    <t>https://www.iefp.pt/formularios</t>
  </si>
  <si>
    <t>Formularios - IEFP, I.P.</t>
  </si>
  <si>
    <t>https://rocketvalidator.com/s/d7adcc29-c31b-4d0a-9c7e-d1688e1a7b03</t>
  </si>
  <si>
    <t>https://www.iefp.pt/ajuda</t>
  </si>
  <si>
    <t>https://rocketvalidator.com/s/71c01731-fe8a-4cf5-9b14-4336db21e0fc</t>
  </si>
  <si>
    <t>Ajuda - IEFP, I.P.</t>
  </si>
  <si>
    <t>I identified 156 CSS rules that do not specify either the font color or the background color.</t>
  </si>
  <si>
    <t>https://www.iefp.pt/contactos</t>
  </si>
  <si>
    <t>https://www.iefp.pt/acessibilidade</t>
  </si>
  <si>
    <t>https://www.iefp.pt/mapa-do-site</t>
  </si>
  <si>
    <t>https://www.iefp.pt/perguntas-frequentes</t>
  </si>
  <si>
    <t>https://www.iefp.pt/links-uteis</t>
  </si>
  <si>
    <t>Acessibilidade - IEFP, I.P.</t>
  </si>
  <si>
    <t>https://rocketvalidator.com/s/1dc6fd47-9c35-42b8-b665-70eb4b00166f</t>
  </si>
  <si>
    <t>I identified 165 CSS rules that do not specify either the font color or the background color.</t>
  </si>
  <si>
    <t>Mapa do Site - IEFP, I.P.</t>
  </si>
  <si>
    <t>I found 5 groups of links with the same text but different targets.</t>
  </si>
  <si>
    <t>I found 29 headings on the page.</t>
  </si>
  <si>
    <t>I identified 278 CSS rules that do not specify either the font color or the background color.</t>
  </si>
  <si>
    <t>I located 24 color combinations for which the contrast ratio is lower than the optimized contrast ratio suggested by the WCAG, which is 4.5 to 1 for larger font text and 7 to 1 for regular font text.</t>
  </si>
  <si>
    <t>https://rocketvalidator.com/s/de1c74b6-8680-48a6-a823-6970fd3314be</t>
  </si>
  <si>
    <t>I found 1 link to skip content blocks.</t>
  </si>
  <si>
    <t>Faqs - IEFP, I.P.</t>
  </si>
  <si>
    <t>I located 20 color combinations for which the contrast ratio is lower than the optimized contrast ratio suggested by the WCAG, which is 4.5 to 1 for larger font text and 7 to 1 for regular font text.</t>
  </si>
  <si>
    <t>https://rocketvalidator.com/s/98b7f62f-1906-4a17-bd04-934cdf39c1e2</t>
  </si>
  <si>
    <t>Links Úteis - IEFP, I.P.</t>
  </si>
  <si>
    <t>I found 16 headings on the page.</t>
  </si>
  <si>
    <t>I identified 341 CSS rules that do not specify either the font color or the background color.</t>
  </si>
  <si>
    <t>Links Ãšteis - IEFP, I.P.</t>
  </si>
  <si>
    <t>I identified 226 CSS rules that do not specify either the font color or the background color.</t>
  </si>
  <si>
    <t>I asked the W3C HTML validator and I observed that there are 30 HTML errors.</t>
  </si>
  <si>
    <t>e-BalcÃ£o - IEFP, I.P.</t>
  </si>
  <si>
    <t>e-Balcão - IEFP, I.P.</t>
  </si>
  <si>
    <t>https://rocketvalidator.com/s/7475457e-b6ef-46e8-b6c4-639299fbe6dc</t>
  </si>
  <si>
    <t>https://rocketvalidator.com/s/9a44f25b-3c64-4b07-9770-fb19b5cc7747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</si>
</sst>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FFFFF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70AD47"/>
        <bgColor rgb="FF70AD47"/>
      </patternFill>
    </fill>
    <fill>
      <patternFill patternType="solid">
        <fgColor theme="9"/>
        <bgColor theme="9"/>
      </patternFill>
    </fill>
  </fills>
  <borders count="3">
    <border>
      <left/>
      <right/>
      <top/>
      <bottom/>
      <diagonal/>
    </border>
    <border>
      <left style="thin">
        <color theme="9"/>
      </left>
      <right/>
      <top/>
      <bottom/>
      <diagonal/>
    </border>
    <border>
      <left/>
      <right style="thin">
        <color theme="9"/>
      </right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6">
    <xf numFmtId="0" fontId="0" fillId="0" borderId="0" xfId="0"/>
    <xf numFmtId="14" fontId="0" fillId="0" borderId="0" xfId="0" applyNumberFormat="1"/>
    <xf numFmtId="0" fontId="2" fillId="2" borderId="0" xfId="0" applyFont="1" applyFill="1" applyBorder="1"/>
    <xf numFmtId="0" fontId="3" fillId="0" borderId="0" xfId="1"/>
    <xf numFmtId="22" fontId="0" fillId="0" borderId="0" xfId="0" applyNumberFormat="1"/>
    <xf numFmtId="0" fontId="0" fillId="0" borderId="0" xfId="0" applyAlignment="1">
      <alignment wrapText="1"/>
    </xf>
    <xf numFmtId="0" fontId="0" fillId="0" borderId="0" xfId="0" applyAlignment="1">
      <alignment vertical="center" wrapText="1"/>
    </xf>
    <xf numFmtId="0" fontId="2" fillId="2" borderId="0" xfId="0" applyFont="1" applyFill="1"/>
    <xf numFmtId="0" fontId="0" fillId="0" borderId="0" xfId="0" applyNumberFormat="1"/>
    <xf numFmtId="0" fontId="1" fillId="3" borderId="1" xfId="0" applyFont="1" applyFill="1" applyBorder="1" applyAlignment="1">
      <alignment vertical="center" wrapText="1"/>
    </xf>
    <xf numFmtId="0" fontId="1" fillId="3" borderId="0" xfId="0" applyFont="1" applyFill="1" applyBorder="1" applyAlignment="1">
      <alignment vertical="center" wrapText="1"/>
    </xf>
    <xf numFmtId="0" fontId="1" fillId="3" borderId="2" xfId="0" applyFont="1" applyFill="1" applyBorder="1" applyAlignment="1">
      <alignment vertical="center" wrapText="1"/>
    </xf>
    <xf numFmtId="0" fontId="4" fillId="0" borderId="0" xfId="0" applyFont="1"/>
    <xf numFmtId="0" fontId="5" fillId="0" borderId="0" xfId="0" applyFont="1"/>
    <xf numFmtId="0" fontId="1" fillId="3" borderId="0" xfId="0" applyFont="1" applyFill="1" applyAlignment="1">
      <alignment vertical="center" wrapText="1"/>
    </xf>
    <xf numFmtId="0" fontId="0" fillId="0" borderId="0" xfId="0" applyFill="1"/>
  </cellXfs>
  <cellStyles count="2">
    <cellStyle name="Hyperlink" xfId="1" builtinId="8"/>
    <cellStyle name="Normal" xfId="0" builtinId="0"/>
  </cellStyles>
  <dxfs count="298">
    <dxf>
      <numFmt numFmtId="27" formatCode="dd/mm/yyyy\ hh:mm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theme="9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theme="9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theme="9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theme="9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theme="9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theme="9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theme="9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theme="9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border outline="0">
        <top style="thin">
          <color theme="9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  <alignment horizontal="general" vertical="center" textRotation="0" wrapText="1" indent="0" justifyLastLine="0" shrinkToFit="0" readingOrder="0"/>
    </dxf>
    <dxf>
      <numFmt numFmtId="27" formatCode="dd/mm/yyyy\ hh:mm"/>
    </dxf>
    <dxf>
      <alignment horizontal="general" vertical="center" textRotation="0" wrapText="1" indent="0" justifyLastLine="0" shrinkToFit="0" readingOrder="0"/>
    </dxf>
    <dxf>
      <numFmt numFmtId="27" formatCode="dd/mm/yyyy\ hh:mm"/>
    </dxf>
    <dxf>
      <alignment horizontal="general" vertical="center" textRotation="0" wrapText="1" indent="0" justifyLastLine="0" shrinkToFit="0" readingOrder="0"/>
    </dxf>
    <dxf>
      <numFmt numFmtId="19" formatCode="dd/mm/yyyy"/>
    </dxf>
    <dxf>
      <numFmt numFmtId="0" formatCode="General"/>
    </dxf>
    <dxf>
      <border outline="0">
        <top style="thin">
          <color rgb="FF70AD47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minor"/>
      </font>
      <fill>
        <patternFill patternType="solid">
          <fgColor rgb="FF70AD47"/>
          <bgColor rgb="FF70AD4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styles" Target="style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emf"/><Relationship Id="rId2" Type="http://schemas.openxmlformats.org/officeDocument/2006/relationships/image" Target="../media/image41.png"/><Relationship Id="rId1" Type="http://schemas.openxmlformats.org/officeDocument/2006/relationships/image" Target="../media/image40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6.png"/><Relationship Id="rId1" Type="http://schemas.openxmlformats.org/officeDocument/2006/relationships/image" Target="../media/image45.png"/><Relationship Id="rId4" Type="http://schemas.openxmlformats.org/officeDocument/2006/relationships/image" Target="../media/image48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5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8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0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1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2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3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5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6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7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8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9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0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1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2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3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5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6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7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8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9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0.pn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1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2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3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3437168</xdr:colOff>
      <xdr:row>37</xdr:row>
      <xdr:rowOff>56333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C42E15A-7F78-3D38-48F6-3A1AD1F3F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0857143" cy="653333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1055906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8E830F-F011-93FB-0080-EA5B19673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0952381" cy="653333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1055906</xdr:colOff>
      <xdr:row>37</xdr:row>
      <xdr:rowOff>56333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C6EBB56-C125-EC50-8B01-DA7EC6D8D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0952381" cy="653333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1055906</xdr:colOff>
      <xdr:row>37</xdr:row>
      <xdr:rowOff>56333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C925556-22B1-FBB0-A830-159D145A0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0952381" cy="653333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1055906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785A4C-B778-2FDF-E4E9-DCFE293F4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0952381" cy="653333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1055906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359ED9-2536-FD80-028C-1CBC5F9B1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0952381" cy="653333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1055906</xdr:colOff>
      <xdr:row>37</xdr:row>
      <xdr:rowOff>56333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55CA49C-A789-5F92-2434-8933E64A5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0952381" cy="653333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1055906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8322E8-C72E-E727-7361-50C062E04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0952381" cy="653333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A6B76A-548C-A1AD-7A3F-EFB7961E5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14267F-9F8E-FD03-B046-CA43B5B8A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4F127A5-07B7-FF7F-4DD9-5E75EA1E3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3237143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AD554A-9537-697F-E73A-F927CDC56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0857143" cy="653333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BD2B46-C40C-E575-0FDC-14C8BC837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673EFD-1CCE-60B0-6065-4D79B60E0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8BE7AC-2EF2-8545-92B9-517F11DBE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049A53-D3AC-8EAB-E11C-0A571E4E6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463261-F769-BBB8-99DB-B197482A6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8DF2DE-0DE0-161D-9166-AB106D237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067B9F-ED9C-27A2-FFAC-7670C0192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999EB2-D28B-8C70-A31A-D4A88C1F1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C77014-232C-259E-8A03-D33A0C258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88DBF9-FFF5-7FEF-747B-68E18F2E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3408593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B228A8-C77F-60E2-E191-6A026C2A0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0857143" cy="653333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84E702-D585-626F-24A5-D4E6B80C8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EAD202-B30E-F5F1-4CC2-07B838551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5EC510-47EA-B0BF-BBA1-B7AE59ED8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5EA6B4-6703-EDF3-A6D4-213483C5D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B13433-7A78-4834-DDD4-B42BEF1FD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4CD5B7-86EE-88BA-8526-8C32BA5EA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C201D6-3F7C-A25D-43CD-39DECD083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B15A2D-2A15-C1DB-3BF5-A0DCF3EE5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E27BEB-F968-4DAE-3427-026C8466D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E68124-A12B-DFAA-94B5-7819E20DB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3322878</xdr:colOff>
      <xdr:row>37</xdr:row>
      <xdr:rowOff>56333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452EFE-56F5-D1B2-E6B7-9235C8510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0771428" cy="653333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1</xdr:rowOff>
    </xdr:from>
    <xdr:to>
      <xdr:col>8</xdr:col>
      <xdr:colOff>1152525</xdr:colOff>
      <xdr:row>36</xdr:row>
      <xdr:rowOff>76201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38340A2-7890-C448-0458-E135F8F997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10335"/>
        <a:stretch/>
      </xdr:blipFill>
      <xdr:spPr>
        <a:xfrm>
          <a:off x="609600" y="571501"/>
          <a:ext cx="11049000" cy="6362700"/>
        </a:xfrm>
        <a:prstGeom prst="rect">
          <a:avLst/>
        </a:prstGeom>
      </xdr:spPr>
    </xdr:pic>
    <xdr:clientData/>
  </xdr:twoCellAnchor>
  <xdr:oneCellAnchor>
    <xdr:from>
      <xdr:col>1</xdr:col>
      <xdr:colOff>152400</xdr:colOff>
      <xdr:row>86</xdr:row>
      <xdr:rowOff>2</xdr:rowOff>
    </xdr:from>
    <xdr:ext cx="13477875" cy="4600573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422A14E-BB89-4044-9FCF-C41242059F66}"/>
            </a:ext>
          </a:extLst>
        </xdr:cNvPr>
        <xdr:cNvSpPr txBox="1"/>
      </xdr:nvSpPr>
      <xdr:spPr>
        <a:xfrm>
          <a:off x="762000" y="16621127"/>
          <a:ext cx="13477875" cy="4600573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t-PT" sz="1100"/>
            <a:t>O </a:t>
          </a:r>
          <a:r>
            <a:rPr lang="pt-PT" sz="1100" b="1" i="1"/>
            <a:t>Accessmonitor</a:t>
          </a:r>
          <a:r>
            <a:rPr lang="pt-PT" sz="1100" baseline="0"/>
            <a:t> identifica elementos inexistentes na página e refere-se a estes como erro</a:t>
          </a:r>
          <a:endParaRPr lang="pt-PT" sz="1100" b="1" i="1" baseline="0"/>
        </a:p>
        <a:p>
          <a:endParaRPr lang="pt-PT" sz="1100" baseline="0"/>
        </a:p>
        <a:p>
          <a:endParaRPr lang="pt-PT" sz="1100"/>
        </a:p>
      </xdr:txBody>
    </xdr:sp>
    <xdr:clientData/>
  </xdr:oneCellAnchor>
  <xdr:twoCellAnchor editAs="oneCell">
    <xdr:from>
      <xdr:col>1</xdr:col>
      <xdr:colOff>323849</xdr:colOff>
      <xdr:row>87</xdr:row>
      <xdr:rowOff>123824</xdr:rowOff>
    </xdr:from>
    <xdr:to>
      <xdr:col>7</xdr:col>
      <xdr:colOff>2132474</xdr:colOff>
      <xdr:row>107</xdr:row>
      <xdr:rowOff>49674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8886A96-6D4E-1391-FDFA-D22F62BA1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3449" y="16935449"/>
          <a:ext cx="9000000" cy="3735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9525</xdr:colOff>
      <xdr:row>1</xdr:row>
      <xdr:rowOff>9525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CF815CB-0C63-953D-1F4D-9A1E9DC6D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91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07A41D-7908-CC54-D683-4365559FA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DBEA8A-A44F-A7A9-1DCF-8C916AA5F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4A2458-6823-D6B7-215D-94978FD4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  <xdr:oneCellAnchor>
    <xdr:from>
      <xdr:col>1</xdr:col>
      <xdr:colOff>342900</xdr:colOff>
      <xdr:row>79</xdr:row>
      <xdr:rowOff>95248</xdr:rowOff>
    </xdr:from>
    <xdr:ext cx="13477875" cy="341471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F55B679-E817-DDC1-FBF0-B5991EB1EE25}"/>
            </a:ext>
          </a:extLst>
        </xdr:cNvPr>
        <xdr:cNvSpPr txBox="1"/>
      </xdr:nvSpPr>
      <xdr:spPr>
        <a:xfrm>
          <a:off x="952500" y="15335248"/>
          <a:ext cx="13477875" cy="3414712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t-PT" sz="1100"/>
            <a:t>O </a:t>
          </a:r>
          <a:r>
            <a:rPr lang="pt-PT" sz="1100" b="1" i="1"/>
            <a:t>Accessmonitor</a:t>
          </a:r>
          <a:r>
            <a:rPr lang="pt-PT" sz="1100" baseline="0"/>
            <a:t> identifica que existem 6 instâncias de HEADING que não respeitam a hierarquia. No entanto não é verificada essa situação no código, como é visivel na representação de estrutura retirada pelo </a:t>
          </a:r>
          <a:r>
            <a:rPr lang="pt-PT" sz="1100" b="1" i="1" baseline="0"/>
            <a:t>WAVE</a:t>
          </a:r>
        </a:p>
        <a:p>
          <a:endParaRPr lang="pt-PT" sz="1100" baseline="0"/>
        </a:p>
        <a:p>
          <a:endParaRPr lang="pt-PT" sz="1100"/>
        </a:p>
      </xdr:txBody>
    </xdr:sp>
    <xdr:clientData/>
  </xdr:oneCellAnchor>
  <xdr:twoCellAnchor editAs="oneCell">
    <xdr:from>
      <xdr:col>1</xdr:col>
      <xdr:colOff>514351</xdr:colOff>
      <xdr:row>81</xdr:row>
      <xdr:rowOff>104774</xdr:rowOff>
    </xdr:from>
    <xdr:to>
      <xdr:col>4</xdr:col>
      <xdr:colOff>123826</xdr:colOff>
      <xdr:row>256</xdr:row>
      <xdr:rowOff>52988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269A3C6-DE39-7D76-BA95-191310D07B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84977"/>
        <a:stretch/>
      </xdr:blipFill>
      <xdr:spPr>
        <a:xfrm>
          <a:off x="1123951" y="15725774"/>
          <a:ext cx="3638550" cy="33285714"/>
        </a:xfrm>
        <a:prstGeom prst="rect">
          <a:avLst/>
        </a:prstGeom>
      </xdr:spPr>
    </xdr:pic>
    <xdr:clientData/>
  </xdr:twoCellAnchor>
  <xdr:oneCellAnchor>
    <xdr:from>
      <xdr:col>1</xdr:col>
      <xdr:colOff>314325</xdr:colOff>
      <xdr:row>261</xdr:row>
      <xdr:rowOff>95249</xdr:rowOff>
    </xdr:from>
    <xdr:ext cx="13487400" cy="9039226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A2DF304F-5D9B-40F4-1E61-BB698A393963}"/>
            </a:ext>
          </a:extLst>
        </xdr:cNvPr>
        <xdr:cNvSpPr txBox="1"/>
      </xdr:nvSpPr>
      <xdr:spPr>
        <a:xfrm>
          <a:off x="923925" y="50244374"/>
          <a:ext cx="13487400" cy="903922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t-PT" sz="1100"/>
            <a:t>O Accessmoitor identifica que uma propriedade ARIA não é autorizada no elemento. No entanto o elemento representado não existe na forma que é detetada pela ferramenta (1ª imagem). Na</a:t>
          </a:r>
          <a:r>
            <a:rPr lang="pt-PT" sz="1100" baseline="0"/>
            <a:t> realidade o texto que é apresentado como estando dentro do div com o referido atributo tem uma estrutura mais completa (2ª imagem).</a:t>
          </a:r>
          <a:br>
            <a:rPr lang="pt-PT" sz="1100"/>
          </a:br>
          <a:br>
            <a:rPr lang="pt-PT" sz="1100"/>
          </a:br>
          <a:br>
            <a:rPr lang="pt-PT" sz="1100"/>
          </a:br>
          <a:br>
            <a:rPr lang="pt-PT" sz="1100"/>
          </a:br>
          <a:endParaRPr lang="pt-PT" sz="1100"/>
        </a:p>
      </xdr:txBody>
    </xdr:sp>
    <xdr:clientData/>
  </xdr:oneCellAnchor>
  <xdr:twoCellAnchor editAs="oneCell">
    <xdr:from>
      <xdr:col>1</xdr:col>
      <xdr:colOff>371475</xdr:colOff>
      <xdr:row>264</xdr:row>
      <xdr:rowOff>47625</xdr:rowOff>
    </xdr:from>
    <xdr:to>
      <xdr:col>8</xdr:col>
      <xdr:colOff>1275000</xdr:colOff>
      <xdr:row>283</xdr:row>
      <xdr:rowOff>65558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1EDF1DF-391E-9557-3830-F4AF96433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1075" y="50768250"/>
          <a:ext cx="10800000" cy="3637433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542925</xdr:colOff>
      <xdr:row>283</xdr:row>
      <xdr:rowOff>133349</xdr:rowOff>
    </xdr:from>
    <xdr:to>
      <xdr:col>8</xdr:col>
      <xdr:colOff>1192097</xdr:colOff>
      <xdr:row>307</xdr:row>
      <xdr:rowOff>124461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09841AA-D806-DD28-BDA3-64B139BBB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52525" y="54473474"/>
          <a:ext cx="10545647" cy="4563112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B710B2-09E7-9C96-38A7-CE04C4F6B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9B7296-8BFD-FCB1-71B0-361F32A7F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C41579-2400-3D75-3E92-88A284A94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7FBB18-732C-9E34-F4CC-5B20CF93C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89132B-4036-77CE-F228-34418DE02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8773FF-B448-3228-9ADC-B78004491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3503831</xdr:colOff>
      <xdr:row>37</xdr:row>
      <xdr:rowOff>56333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8F9CA7D-5DF0-A78E-97A7-0AF0AA120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0952381" cy="653333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BC1075-F77E-9230-1F3D-D07A7D5A7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32AE1E-6494-8D07-3BDA-1030ABE41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4E4A4F-B472-5740-4562-D447C07E9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40656B-971C-2615-EEE1-80B5856F6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6A2C16-E5EC-D981-3400-7E5FCEF22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8095A3-4A71-4BD5-4667-C6E840036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2AF9F4-6435-4354-11E4-2E3A50E05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4B3196-428A-3407-626C-E41B467B5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C48FE5-DE13-BF50-EF89-0CFB48B7D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11D30B-8832-73C9-458F-84D5287DB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198656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A5D9B9-C1AE-565A-EB60-BFED2153E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0952381" cy="653333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2DE270-C099-6030-EEEE-CBD9BBAB1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E10845-2BAA-3BA7-F228-47DB9BB36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77916D-5B9D-9DCD-44F2-ACA5C4BF7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19E079-48EC-883F-DAF2-10B017694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53D694-A0FE-FA68-C04C-9A2DCE0DC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65D6A1-ED67-2191-7539-5A9AC80C0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93241C-E6F8-90CF-2A66-68594080C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EE9401-186C-D3EF-FF1B-8AD1869C8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238E03-5124-E51F-C328-7480C6A6B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C2685D-62E8-4260-3FEB-33FFC61CF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3437156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3BF607-FF5B-6D66-BE98-7E7A140A4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0952381" cy="6533333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57F457-180D-29C7-0629-44CBF1E57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574818-620E-8DD5-8E1F-50CDF9A77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8A1389-E870-0F23-D708-22C902B52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860870-B4FE-E9AE-1E8B-444C3A2AB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A9FBFD-2687-8484-3F95-ED8AFE559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49B371-7719-4992-EE39-1C718312F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757A9F-2432-8CB9-499A-D710AD926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4421A8-F191-9701-6740-205348C90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0BFD4B-5803-55CB-A17B-EB83F0184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3A2CAB-D3E9-B808-693F-B46207CCF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1017806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6F951C-6AE8-BCB2-9A96-2F8A65CE6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0952381" cy="6533333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568EF0-51F4-1A2B-FBCE-53B8423A3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13A052-8010-8012-DF74-AEC56187C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55316E-5BC8-EE61-B02A-BD9FF0C28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54316E-C336-28D5-E23E-82BD74393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AA41C9-D8A7-45FA-E5F0-5B43E9EDB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14EEE1-B30D-5D52-E9BA-4582ADFCE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25BF73-A6F2-05C9-0A9B-EB4A22752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948760-3BF9-CB65-F878-449BA0BFE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83821B-7C03-B292-F0EF-08E5D4A74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F10AEE-5A4E-DF93-8DAB-857CF333D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10</xdr:col>
      <xdr:colOff>246281</xdr:colOff>
      <xdr:row>37</xdr:row>
      <xdr:rowOff>56333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C30E52-CAF8-FF5F-17C5-C70D7090D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0952381" cy="653333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A3098D-C5AD-A5CA-4D0B-5E1207CAC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20F308-055B-0CD6-042A-7CAFC34C3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4B8125-BFD7-43E5-E00E-636F9CE33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B79B39-8FAC-486B-EF1F-BDB91F672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5073BE-00FE-0AB9-FC66-810C62AE4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DBC0C8-E030-C418-AB2C-CE7344781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EB0D34-5E3F-3D67-086E-44A5697F3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03B0D6-4558-B9F7-EA9C-C0CAFF02E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FBF84F-B733-8311-DC6E-FBBD502BA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1208287</xdr:colOff>
      <xdr:row>37</xdr:row>
      <xdr:rowOff>56333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E3548F-D620-6FB9-A499-05AC33196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1104762" cy="6533333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75E35CE-63DF-4D50-BDB4-E1FFCCA70CBB}" name="Table2" displayName="Table2" ref="B2:H101" totalsRowShown="0" headerRowDxfId="297" tableBorderDxfId="296">
  <autoFilter ref="B2:H101" xr:uid="{C75E35CE-63DF-4D50-BDB4-E1FFCCA70CBB}"/>
  <tableColumns count="7">
    <tableColumn id="1" xr3:uid="{427930D2-B6EE-45B2-AAAC-C81048448D7E}" name="Nº"/>
    <tableColumn id="2" xr3:uid="{C6BF44B9-37E8-4E1F-9557-88AE8501CD9F}" name="Título da Página"/>
    <tableColumn id="3" xr3:uid="{9F4D3FF1-7247-44D5-87ED-33C4185E8150}" name="URL da página "/>
    <tableColumn id="4" xr3:uid="{5ED5186F-9827-4E74-9328-BB7290F4C642}" name="Score" dataDxfId="295">
      <calculatedColumnFormula>AVERAGE(Table5[Pontuação])</calculatedColumnFormula>
    </tableColumn>
    <tableColumn id="5" xr3:uid="{609CAA6D-9A53-41EA-A034-E708A47BA362}" name="Data" dataDxfId="294"/>
    <tableColumn id="7" xr3:uid="{70C40CFF-D4C6-49CD-AB20-2DF4647121F1}" name="Report Rocket Validator" dataCellStyle="Hyperlink"/>
    <tableColumn id="6" xr3:uid="{4358BCC1-2948-4689-9D76-DB390892DA76}" name="Obs"/>
  </tableColumns>
  <tableStyleInfo name="TableStyleLight14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B2729FF8-F324-4933-AAE2-46B9D45E19CF}" name="Table11" displayName="Table11" ref="B40:K69" totalsRowShown="0" headerRowDxfId="272" tableBorderDxfId="271">
  <autoFilter ref="B40:K69" xr:uid="{B2729FF8-F324-4933-AAE2-46B9D45E19CF}"/>
  <tableColumns count="10">
    <tableColumn id="1" xr3:uid="{94A6A417-1709-4C95-B2E0-0B8876FB4C82}" name="URI"/>
    <tableColumn id="2" xr3:uid="{3AC57059-1BEF-4F98-BB3A-9E7C19A562C9}" name="Data" dataDxfId="270"/>
    <tableColumn id="3" xr3:uid="{97FBB787-477E-47D9-8193-A3DB84422BF5}" name="ID"/>
    <tableColumn id="4" xr3:uid="{449CE0B4-BAC4-4302-94CE-3D91C09CF904}" name="Tipo de erro"/>
    <tableColumn id="5" xr3:uid="{FA2C9230-0DF2-4579-9E5E-EBC00F446CDA}" name="Nível de Conformidade"/>
    <tableColumn id="6" xr3:uid="{21E5C4DD-572A-4649-B01A-B5B8B2170B49}" name="Critério"/>
    <tableColumn id="7" xr3:uid="{BEEA6206-726F-41DB-8E31-AE43C2D1C3D3}" name="Descrição"/>
    <tableColumn id="8" xr3:uid="{34ED342A-80A1-42D5-896D-AA46F81F4DEB}" name="Número de ocorrências"/>
    <tableColumn id="9" xr3:uid="{1EDC3D6D-6CA0-418A-B275-5102FFF7FC7E}" name="Valor"/>
    <tableColumn id="10" xr3:uid="{A7908387-3B2B-4150-8E4C-E65CD2D039C2}" name="Pontuação"/>
  </tableColumns>
  <tableStyleInfo name="TableStyleLight14" showFirstColumn="0" showLastColumn="0" showRowStripes="1" showColumnStripes="0"/>
</table>
</file>

<file path=xl/tables/table1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10A1C025-8F93-43B6-AA54-54B5F5D59163}" name="Table102" displayName="Table102" ref="B40:K77" totalsRowShown="0" headerRowDxfId="3" tableBorderDxfId="2">
  <autoFilter ref="B40:K77" xr:uid="{A3B88E40-E75C-4F7D-829B-0A8A0F0C494C}"/>
  <tableColumns count="10">
    <tableColumn id="1" xr3:uid="{685A8398-73F4-423D-A166-91445C18AAFB}" name="URI"/>
    <tableColumn id="2" xr3:uid="{BCDEE62A-0960-4848-9620-07D6FCDCFFF1}" name="Data" dataDxfId="1"/>
    <tableColumn id="3" xr3:uid="{7D52F229-5F95-47A5-86DA-1729781D2E1B}" name="ID"/>
    <tableColumn id="4" xr3:uid="{7E85CD6E-5E73-47BD-8B4A-952B832C795C}" name="Tipo de erro"/>
    <tableColumn id="5" xr3:uid="{C3523436-571A-4D72-B5E5-9E6965AABCA8}" name="Nível de Conformidade"/>
    <tableColumn id="6" xr3:uid="{C3613321-65D9-4C67-AFDF-1ED34C65B7CA}" name="Critério"/>
    <tableColumn id="7" xr3:uid="{6EE358FC-1C48-4A1A-9FF8-8ACF39158F4C}" name="Descrição"/>
    <tableColumn id="8" xr3:uid="{27D3E5A7-7FCB-428D-8519-137FBD3DF1BF}" name="Número de ocorrências"/>
    <tableColumn id="9" xr3:uid="{0D2E70D7-8F18-4E1C-BEAA-A0087848C825}" name="Valor"/>
    <tableColumn id="10" xr3:uid="{A06703BD-BDF8-40DF-AA67-AFD6052E3F76}" name="Pontuação"/>
  </tableColumns>
  <tableStyleInfo name="TableStyleLight14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3F498931-442B-4D13-85C1-FF0174535A41}" name="Table12" displayName="Table12" ref="B40:K72" totalsRowShown="0" headerRowDxfId="269" tableBorderDxfId="268">
  <autoFilter ref="B40:K72" xr:uid="{3F498931-442B-4D13-85C1-FF0174535A41}"/>
  <tableColumns count="10">
    <tableColumn id="1" xr3:uid="{6F2074F7-8190-4DDD-90A7-70145CD428E2}" name="URI"/>
    <tableColumn id="2" xr3:uid="{05A946C0-3987-4EF9-BE0B-047BDA07E1DF}" name="Data" dataDxfId="267"/>
    <tableColumn id="3" xr3:uid="{6BE025DE-1B8A-4349-9ECD-49A70C2607DE}" name="ID"/>
    <tableColumn id="4" xr3:uid="{72DDF495-F581-4439-846C-5C57152EB7D1}" name="Tipo de erro"/>
    <tableColumn id="5" xr3:uid="{60A61D2A-AF02-4E8F-B5C1-FB1F7F92E833}" name="Nível de Conformidade"/>
    <tableColumn id="6" xr3:uid="{FF6932BE-9DC3-4F9F-92A1-2FF07B194B45}" name="Critério"/>
    <tableColumn id="7" xr3:uid="{3ACD0E15-7ECC-4B5A-B23B-11904CCA48B9}" name="Descrição"/>
    <tableColumn id="8" xr3:uid="{90F0782D-E513-48CC-944B-7AA9E3B8BD18}" name="Número de ocorrências"/>
    <tableColumn id="9" xr3:uid="{B58A132A-02A3-44F6-B207-A4E35658EDA2}" name="Valor"/>
    <tableColumn id="10" xr3:uid="{11F276F2-D63B-46CC-8A77-1301AC41F29D}" name="Pontuação"/>
  </tableColumns>
  <tableStyleInfo name="TableStyleLight14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7FDB94A9-C331-4CCE-B2A3-659A0C42C219}" name="Table13" displayName="Table13" ref="B40:K72" totalsRowShown="0" headerRowDxfId="266" tableBorderDxfId="265">
  <autoFilter ref="B40:K72" xr:uid="{7FDB94A9-C331-4CCE-B2A3-659A0C42C219}"/>
  <tableColumns count="10">
    <tableColumn id="1" xr3:uid="{C801B994-00EC-4BF8-94B7-20B86747C445}" name="URI"/>
    <tableColumn id="2" xr3:uid="{1B34B4C7-5F41-4C79-841D-286583C00C5B}" name="Data" dataDxfId="264"/>
    <tableColumn id="3" xr3:uid="{2A5D2EDF-131B-46F3-B0B2-2E20C960527A}" name="ID"/>
    <tableColumn id="4" xr3:uid="{92A230FA-5D2F-4F63-BA92-04F0AF98E2DB}" name="Tipo de erro"/>
    <tableColumn id="5" xr3:uid="{C8D4160E-CF8E-4C59-96E0-419F2BE39A84}" name="Nível de Conformidade"/>
    <tableColumn id="6" xr3:uid="{6D7C8E8A-FD09-4B41-9A58-1B8BC8E435B0}" name="Critério"/>
    <tableColumn id="7" xr3:uid="{D43A8AEF-558C-487A-99D8-5A08BDE504DD}" name="Descrição"/>
    <tableColumn id="8" xr3:uid="{6338C5A4-29E4-4517-AC55-C28B1CBEC8CD}" name="Número de ocorrências"/>
    <tableColumn id="9" xr3:uid="{5BB31CC2-B35E-4A7C-AB80-D3B575B8E47A}" name="Valor"/>
    <tableColumn id="10" xr3:uid="{DD70D70C-707B-4132-9A7B-C017BEAD207F}" name="Pontuação"/>
  </tableColumns>
  <tableStyleInfo name="TableStyleLight14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25FF345A-5006-4164-ACA4-92A21A4AFF17}" name="Table14" displayName="Table14" ref="B40:K72" totalsRowShown="0" headerRowDxfId="263" tableBorderDxfId="262">
  <autoFilter ref="B40:K72" xr:uid="{25FF345A-5006-4164-ACA4-92A21A4AFF17}"/>
  <tableColumns count="10">
    <tableColumn id="1" xr3:uid="{16A6E7E2-AB5F-43A4-A5BC-3C002F4593D0}" name="URI"/>
    <tableColumn id="2" xr3:uid="{D8F4FF41-1397-47E2-8D4B-2A160B995BF9}" name="Data" dataDxfId="261"/>
    <tableColumn id="3" xr3:uid="{2D0B28A9-19AC-471A-A2BA-3BF4C24C696E}" name="ID"/>
    <tableColumn id="4" xr3:uid="{6D805B19-91B8-47A2-A836-54236C59F51F}" name="Tipo de erro"/>
    <tableColumn id="5" xr3:uid="{8CFA9321-4B91-43ED-A6AE-3DE48E43DB37}" name="Nível de Conformidade"/>
    <tableColumn id="6" xr3:uid="{D668E778-D4F0-43FC-B42F-6740172E8A99}" name="Critério"/>
    <tableColumn id="7" xr3:uid="{19BCAF3E-24B2-4F20-B431-2A5C05C63DB1}" name="Descrição"/>
    <tableColumn id="8" xr3:uid="{B78FA8F6-9310-4F3A-8EFF-2BCF44725947}" name="Número de ocorrências"/>
    <tableColumn id="9" xr3:uid="{090BA2AD-FE58-45A6-8CC9-6FC8AF3001CC}" name="Valor"/>
    <tableColumn id="10" xr3:uid="{20486FCA-7AE6-4145-AB6D-B91AD8D97912}" name="Pontuação"/>
  </tableColumns>
  <tableStyleInfo name="TableStyleLight14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E1A2FF6E-0896-46C2-8B5C-BD75164CDDC4}" name="Table15" displayName="Table15" ref="B40:K72" totalsRowShown="0" headerRowDxfId="260" tableBorderDxfId="259">
  <autoFilter ref="B40:K72" xr:uid="{E1A2FF6E-0896-46C2-8B5C-BD75164CDDC4}"/>
  <tableColumns count="10">
    <tableColumn id="1" xr3:uid="{BBB4DB78-8F78-4C9E-9A57-6F87E3E6A2BE}" name="URI"/>
    <tableColumn id="2" xr3:uid="{F91CE04A-6926-4066-BFA9-9FC581AEE282}" name="Data" dataDxfId="258"/>
    <tableColumn id="3" xr3:uid="{DB99CDFD-D717-4D83-9CF1-36B24AF18FC4}" name="ID"/>
    <tableColumn id="4" xr3:uid="{5B63B2FA-C0E4-4C96-8E8B-50ACCAEEED05}" name="Tipo de erro"/>
    <tableColumn id="5" xr3:uid="{45FC7064-37CD-45A8-9D94-6051F9B533DA}" name="Nível de Conformidade"/>
    <tableColumn id="6" xr3:uid="{BF4A5F39-98A1-47ED-B11A-9C2F719C80DF}" name="Critério"/>
    <tableColumn id="7" xr3:uid="{50C844DC-28A6-4D43-B257-9DEAC1A3A0F8}" name="Descrição"/>
    <tableColumn id="8" xr3:uid="{B9F180E8-F855-4D0F-840D-D60C64AFC922}" name="Número de ocorrências"/>
    <tableColumn id="9" xr3:uid="{ED50C0EF-CCA2-49C8-BEBB-6B82F688B838}" name="Valor"/>
    <tableColumn id="10" xr3:uid="{82C84F33-3FE9-4C83-8691-4FA838373145}" name="Pontuação"/>
  </tableColumns>
  <tableStyleInfo name="TableStyleLight14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A3B88E40-E75C-4F7D-829B-0A8A0F0C494C}" name="Table16" displayName="Table16" ref="B40:K72" totalsRowShown="0" headerRowDxfId="257" tableBorderDxfId="256">
  <autoFilter ref="B40:K72" xr:uid="{A3B88E40-E75C-4F7D-829B-0A8A0F0C494C}"/>
  <tableColumns count="10">
    <tableColumn id="1" xr3:uid="{9EF7558E-91CA-4FED-B0C3-0B4DB861CACB}" name="URI"/>
    <tableColumn id="2" xr3:uid="{6214B4A1-2E07-4152-95F6-D32CC0F31081}" name="Data" dataDxfId="255"/>
    <tableColumn id="3" xr3:uid="{60BFF145-9B89-4152-85B1-0D93F0E7BF8E}" name="ID"/>
    <tableColumn id="4" xr3:uid="{454D64AA-9F7F-461A-8827-9DA5ED1D5995}" name="Tipo de erro"/>
    <tableColumn id="5" xr3:uid="{6A8A77B0-5607-415D-BA74-FC092F5363BE}" name="Nível de Conformidade"/>
    <tableColumn id="6" xr3:uid="{1598839D-50E3-497C-8ACD-6E6205EC8A5F}" name="Critério"/>
    <tableColumn id="7" xr3:uid="{51131FDC-C2AF-4F26-A87D-79E34FB07D48}" name="Descrição"/>
    <tableColumn id="8" xr3:uid="{5AF2223A-1EF2-426F-B762-55F466F1A99B}" name="Número de ocorrências"/>
    <tableColumn id="9" xr3:uid="{0D5A4ECB-9FFD-4D08-AF75-007C89ECB519}" name="Valor"/>
    <tableColumn id="10" xr3:uid="{B4D61D02-9056-4323-9285-2556B98DCC3B}" name="Pontuação"/>
  </tableColumns>
  <tableStyleInfo name="TableStyleLight14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2B74F65F-34B7-4FF4-8EE6-AB355BCA00ED}" name="Table17" displayName="Table17" ref="B40:K74" totalsRowShown="0" headerRowDxfId="254" tableBorderDxfId="253">
  <autoFilter ref="B40:K74" xr:uid="{A3B88E40-E75C-4F7D-829B-0A8A0F0C494C}"/>
  <tableColumns count="10">
    <tableColumn id="1" xr3:uid="{9EFB8182-B661-4FB1-96E4-5C91CC4525CB}" name="URI"/>
    <tableColumn id="2" xr3:uid="{CCD920B1-BF0F-4ED7-9B09-5CD9C347E886}" name="Data" dataDxfId="252"/>
    <tableColumn id="3" xr3:uid="{0507E845-5E02-4C69-9486-77B1E87C23A6}" name="ID"/>
    <tableColumn id="4" xr3:uid="{DE6756FF-DB2F-4D04-A055-C02098F9390E}" name="Tipo de erro"/>
    <tableColumn id="5" xr3:uid="{49321C1C-EB72-4E90-9DE4-6CD51C003A6E}" name="Nível de Conformidade"/>
    <tableColumn id="6" xr3:uid="{3ADE7F75-0B5E-42AF-8153-F46A6BDFE8B2}" name="Critério"/>
    <tableColumn id="7" xr3:uid="{E5FCF5DE-0633-430D-BAA5-775879B5CFAA}" name="Descrição"/>
    <tableColumn id="8" xr3:uid="{E1DB1021-2A43-4685-86FF-AC6E2C82F042}" name="Número de ocorrências"/>
    <tableColumn id="9" xr3:uid="{E0B3E762-1371-4FE7-9861-067EC81EBCEA}" name="Valor"/>
    <tableColumn id="10" xr3:uid="{65CDE23B-325A-4EF3-9B8B-7A1725D99487}" name="Pontuação"/>
  </tableColumns>
  <tableStyleInfo name="TableStyleLight14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277C5F44-70D1-402F-94C9-D4299F5EBECC}" name="Table18" displayName="Table18" ref="B40:K79" totalsRowShown="0" headerRowDxfId="251" tableBorderDxfId="250">
  <autoFilter ref="B40:K79" xr:uid="{A3B88E40-E75C-4F7D-829B-0A8A0F0C494C}"/>
  <tableColumns count="10">
    <tableColumn id="1" xr3:uid="{D207F53D-5919-4A07-AE91-81F6101EC92D}" name="URI"/>
    <tableColumn id="2" xr3:uid="{666BAC25-324A-43CA-A4EF-6BC19FDCAD10}" name="Data" dataDxfId="249"/>
    <tableColumn id="3" xr3:uid="{EEF6A046-F640-4F28-A98D-ED3FA07DA2D1}" name="ID"/>
    <tableColumn id="4" xr3:uid="{74B92CE3-31F0-4D14-818B-23A1609741C7}" name="Tipo de erro"/>
    <tableColumn id="5" xr3:uid="{97DD2953-BA2B-4A30-91DA-EAC14ABE3BBC}" name="Nível de Conformidade"/>
    <tableColumn id="6" xr3:uid="{5907A1AB-405C-4913-88EA-E258380E2600}" name="Critério"/>
    <tableColumn id="7" xr3:uid="{6C7F239C-F1AA-4D8C-ADB2-E599B9EF7625}" name="Descrição"/>
    <tableColumn id="8" xr3:uid="{DE3D25E9-9BF2-4139-AEB3-80B3627AB242}" name="Número de ocorrências"/>
    <tableColumn id="9" xr3:uid="{8C5A9623-36CA-406A-8A8E-D2969CE0B667}" name="Valor"/>
    <tableColumn id="10" xr3:uid="{1796DE6B-BA8A-4026-A121-BE018EADC80E}" name="Pontuação"/>
  </tableColumns>
  <tableStyleInfo name="TableStyleLight14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EFE4BA0A-83C6-4E2B-88E0-83C5E7B567A7}" name="Table19" displayName="Table19" ref="B40:K77" totalsRowShown="0" headerRowDxfId="248" tableBorderDxfId="247">
  <autoFilter ref="B40:K77" xr:uid="{A3B88E40-E75C-4F7D-829B-0A8A0F0C494C}"/>
  <tableColumns count="10">
    <tableColumn id="1" xr3:uid="{CB04871F-9D28-4BFC-AFE5-CC3455E14A3E}" name="URI"/>
    <tableColumn id="2" xr3:uid="{A626EC6C-B8A9-4FFF-B09D-F94656CA78BD}" name="Data" dataDxfId="246"/>
    <tableColumn id="3" xr3:uid="{67C09E31-A091-47AC-B5ED-CD4EDC15543D}" name="ID"/>
    <tableColumn id="4" xr3:uid="{E4022639-C60D-4D1B-9337-86285BDC1B3F}" name="Tipo de erro"/>
    <tableColumn id="5" xr3:uid="{BE775656-DE9B-4695-8739-C90D456FB046}" name="Nível de Conformidade"/>
    <tableColumn id="6" xr3:uid="{7B7F4E56-E388-4399-B6D5-8C77BCF18695}" name="Critério"/>
    <tableColumn id="7" xr3:uid="{BEE87B69-44F5-46A9-9B56-70B5818EBF5B}" name="Descrição"/>
    <tableColumn id="8" xr3:uid="{CE32C41A-80E6-445B-9F75-A9DD9486D9A4}" name="Número de ocorrências"/>
    <tableColumn id="9" xr3:uid="{E9F1CDEB-4737-4B80-AE8B-4FED01CA1500}" name="Valor"/>
    <tableColumn id="10" xr3:uid="{4758D847-4894-443F-9651-7350B1F0DCE8}" name="Pontuação"/>
  </tableColumns>
  <tableStyleInfo name="TableStyleLight14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F15B1FE3-0075-4F4D-BAB6-95C724EE0C5E}" name="Table20" displayName="Table20" ref="B40:K75" totalsRowShown="0" headerRowDxfId="245" tableBorderDxfId="244">
  <autoFilter ref="B40:K75" xr:uid="{A3B88E40-E75C-4F7D-829B-0A8A0F0C494C}"/>
  <tableColumns count="10">
    <tableColumn id="1" xr3:uid="{853248FE-00B9-4E6F-AC3C-DD7C8D355362}" name="URI"/>
    <tableColumn id="2" xr3:uid="{53A97D72-EC10-464B-BA43-F01126A42C23}" name="Data" dataDxfId="243"/>
    <tableColumn id="3" xr3:uid="{F3B542D4-5A60-4A5D-B193-DD474FC83BE4}" name="ID"/>
    <tableColumn id="4" xr3:uid="{1FBF7CA5-4A1B-4A1F-BAC8-8390D6C1CAE9}" name="Tipo de erro"/>
    <tableColumn id="5" xr3:uid="{C1BF31CF-8EC2-4A9C-82E9-BDBD6D22FAB1}" name="Nível de Conformidade"/>
    <tableColumn id="6" xr3:uid="{74EA6B74-3DA6-45F0-B0D2-1EEA0418777A}" name="Critério"/>
    <tableColumn id="7" xr3:uid="{C4E0A191-8972-4154-80E7-A299A74E1CFA}" name="Descrição"/>
    <tableColumn id="8" xr3:uid="{F33CF6C1-D32A-42A7-B02D-7B01E1C2ED9F}" name="Número de ocorrências"/>
    <tableColumn id="9" xr3:uid="{14141892-0917-475F-9B89-5BCD7910ECE6}" name="Valor"/>
    <tableColumn id="10" xr3:uid="{BAA5AF2D-6605-4A7C-8E40-375DFC0F77BF}" name="Pontuação"/>
  </tableColumns>
  <tableStyleInfo name="TableStyleLight1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8D9DA19-84A8-4EDB-9575-74A21BAABEF1}" name="Table3" displayName="Table3" ref="B40:K76" totalsRowShown="0" headerRowDxfId="293">
  <autoFilter ref="B40:K76" xr:uid="{18D9DA19-84A8-4EDB-9575-74A21BAABEF1}"/>
  <tableColumns count="10">
    <tableColumn id="1" xr3:uid="{2D09F8AD-44A7-4F17-943F-C0AC9FE55E93}" name="URI"/>
    <tableColumn id="2" xr3:uid="{B6BD9246-DEC3-4905-985D-F25FE7333E9E}" name="Data" dataDxfId="292"/>
    <tableColumn id="3" xr3:uid="{CB383E21-6343-4B5F-88CF-CC1B958B4E21}" name="ID"/>
    <tableColumn id="4" xr3:uid="{D769284F-DFAB-4078-8DDE-3ACC620E1912}" name="Tipo de erro"/>
    <tableColumn id="5" xr3:uid="{2FE22827-F2E5-464C-A0EB-4419486716A7}" name="Nível de Conformidade"/>
    <tableColumn id="6" xr3:uid="{0C5EDE4D-50A1-47A9-882F-FA2FEECE0FF4}" name="Critério"/>
    <tableColumn id="7" xr3:uid="{D9CA9E2B-F7AA-4469-A1E9-F88878F513D1}" name="Descrição"/>
    <tableColumn id="8" xr3:uid="{0395C730-8193-41F1-927A-8CBA18FD2BA4}" name="Número de ocorrências"/>
    <tableColumn id="9" xr3:uid="{75FB73EF-9CD8-48B4-833D-51E3F06DD2F7}" name="Valor"/>
    <tableColumn id="10" xr3:uid="{80C46F12-838A-43E5-B47F-F14E3BE6BE64}" name="Pontuação"/>
  </tableColumns>
  <tableStyleInfo name="TableStyleLight14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953A7A6-1E12-40CA-B6A3-C8A439201AD4}" name="Table21" displayName="Table21" ref="B40:K74" totalsRowShown="0" headerRowDxfId="242" tableBorderDxfId="241">
  <autoFilter ref="B40:K74" xr:uid="{A3B88E40-E75C-4F7D-829B-0A8A0F0C494C}"/>
  <tableColumns count="10">
    <tableColumn id="1" xr3:uid="{298B4FBB-4BAF-4A79-90A0-AFBFB4962A81}" name="URI"/>
    <tableColumn id="2" xr3:uid="{233B4392-50A2-4FEF-859F-DB2002E37F95}" name="Data" dataDxfId="240"/>
    <tableColumn id="3" xr3:uid="{0F2A13CE-D12B-4138-94A5-B1FF012FCDB9}" name="ID"/>
    <tableColumn id="4" xr3:uid="{96F3F872-637B-49CF-8530-B9364E492AA1}" name="Tipo de erro"/>
    <tableColumn id="5" xr3:uid="{915819B3-6BDC-46FD-8D13-B84AFA8F555D}" name="Nível de Conformidade"/>
    <tableColumn id="6" xr3:uid="{1D658F29-F0F4-4832-8CB4-88A0757F141A}" name="Critério"/>
    <tableColumn id="7" xr3:uid="{F066FDA3-9EB6-4A35-965C-C7ECEA355F23}" name="Descrição"/>
    <tableColumn id="8" xr3:uid="{433A42E0-3779-43E3-9E45-BC62E7C1175E}" name="Número de ocorrências"/>
    <tableColumn id="9" xr3:uid="{9C433F08-727E-486E-AE2A-ECE2C78A4EAD}" name="Valor"/>
    <tableColumn id="10" xr3:uid="{BA458986-ED08-45BF-8D92-E231A26DB1CB}" name="Pontuação"/>
  </tableColumns>
  <tableStyleInfo name="TableStyleLight14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16A1EE37-5072-44F6-97C7-FC95327DF946}" name="Table22" displayName="Table22" ref="B40:K74" totalsRowShown="0" headerRowDxfId="239" tableBorderDxfId="238">
  <autoFilter ref="B40:K74" xr:uid="{A3B88E40-E75C-4F7D-829B-0A8A0F0C494C}"/>
  <tableColumns count="10">
    <tableColumn id="1" xr3:uid="{DF104282-3932-482D-8F53-8EEA99465959}" name="URI"/>
    <tableColumn id="2" xr3:uid="{BBE53387-D7D6-4460-9096-FF49AA8031D4}" name="Data" dataDxfId="237"/>
    <tableColumn id="3" xr3:uid="{46AF5FF7-8922-4E81-90DD-2881615FE301}" name="ID"/>
    <tableColumn id="4" xr3:uid="{51AFA235-2939-4AAD-B8E0-8B4D4B50393D}" name="Tipo de erro"/>
    <tableColumn id="5" xr3:uid="{E5D31C84-7BA2-40BD-B41F-509137106941}" name="Nível de Conformidade"/>
    <tableColumn id="6" xr3:uid="{BCD5A60A-AE7F-4D7E-ACDE-B69500DE0593}" name="Critério"/>
    <tableColumn id="7" xr3:uid="{807FE93A-D857-4D7B-AD50-5EBF53CAABAC}" name="Descrição"/>
    <tableColumn id="8" xr3:uid="{E0375972-8DC6-4BB0-B682-166FDFADBCF6}" name="Número de ocorrências"/>
    <tableColumn id="9" xr3:uid="{9B511228-3C2A-4856-A8B0-0AE97FDE4E47}" name="Valor"/>
    <tableColumn id="10" xr3:uid="{1A26235F-E491-4BF8-87C4-F899C4D8D270}" name="Pontuação"/>
  </tableColumns>
  <tableStyleInfo name="TableStyleLight14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9F2CA8A1-FE9D-4EBA-B8A8-014693395C7C}" name="Table23" displayName="Table23" ref="B40:K72" totalsRowShown="0" headerRowDxfId="236" tableBorderDxfId="235">
  <autoFilter ref="B40:K72" xr:uid="{A3B88E40-E75C-4F7D-829B-0A8A0F0C494C}"/>
  <tableColumns count="10">
    <tableColumn id="1" xr3:uid="{3256A351-B76D-40E3-A0F7-C5B9B74BE56C}" name="URI"/>
    <tableColumn id="2" xr3:uid="{30097EDD-C204-421D-AA4B-AFB8D84D106F}" name="Data" dataDxfId="234"/>
    <tableColumn id="3" xr3:uid="{6968C856-46B1-4FCE-8AC0-CBF67B792D44}" name="ID"/>
    <tableColumn id="4" xr3:uid="{58C24D98-7262-46FC-B47B-92224942604C}" name="Tipo de erro"/>
    <tableColumn id="5" xr3:uid="{C2B77FE6-304C-41FD-9BB9-FF577E49AA93}" name="Nível de Conformidade"/>
    <tableColumn id="6" xr3:uid="{D4F83981-00DB-49CF-963B-07FD3B5D186B}" name="Critério"/>
    <tableColumn id="7" xr3:uid="{9EFC284C-0463-4086-8C19-4780833841B4}" name="Descrição"/>
    <tableColumn id="8" xr3:uid="{17EDA386-1AE7-437A-A19E-C4D467F4600C}" name="Número de ocorrências"/>
    <tableColumn id="9" xr3:uid="{0BAABFDF-71E2-465D-9238-B45FF4D49BC0}" name="Valor"/>
    <tableColumn id="10" xr3:uid="{39BDFBD5-4832-4B2B-BDCE-72717B664B0A}" name="Pontuação"/>
  </tableColumns>
  <tableStyleInfo name="TableStyleLight14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5E5C99B4-AE51-4A98-B139-5829D87178F9}" name="Table24" displayName="Table24" ref="B40:K78" totalsRowShown="0" headerRowDxfId="233" tableBorderDxfId="232">
  <autoFilter ref="B40:K78" xr:uid="{A3B88E40-E75C-4F7D-829B-0A8A0F0C494C}"/>
  <tableColumns count="10">
    <tableColumn id="1" xr3:uid="{EED4722C-84B2-4D2E-85B9-E26334AA90EC}" name="URI"/>
    <tableColumn id="2" xr3:uid="{92E39F04-FEC0-4FB9-9D1A-4AA029100A90}" name="Data" dataDxfId="231"/>
    <tableColumn id="3" xr3:uid="{D4571DB6-024E-4E87-B9BA-9697656A8366}" name="ID"/>
    <tableColumn id="4" xr3:uid="{70DD3D98-7A25-453B-86D5-916C08598808}" name="Tipo de erro"/>
    <tableColumn id="5" xr3:uid="{D6EEC6AF-4BBC-4321-9C46-A37CFB3103B5}" name="Nível de Conformidade"/>
    <tableColumn id="6" xr3:uid="{51B102D2-34DE-46D1-942A-61CFBE0DA2DE}" name="Critério"/>
    <tableColumn id="7" xr3:uid="{2021AD24-063D-45C4-9297-B80B3511376E}" name="Descrição"/>
    <tableColumn id="8" xr3:uid="{09BD4BDB-7923-4D1F-9D62-BEAF2775EB16}" name="Número de ocorrências"/>
    <tableColumn id="9" xr3:uid="{81082DD5-E3B9-45B5-AFE2-83468BD93E61}" name="Valor"/>
    <tableColumn id="10" xr3:uid="{63C984B8-1188-4DA4-AB64-87DDBDF8B65B}" name="Pontuação"/>
  </tableColumns>
  <tableStyleInfo name="TableStyleLight14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4EE30D9E-354D-4ACC-BA02-389F02A20FA8}" name="Table25" displayName="Table25" ref="B40:K77" totalsRowShown="0" headerRowDxfId="230" tableBorderDxfId="229">
  <autoFilter ref="B40:K77" xr:uid="{A3B88E40-E75C-4F7D-829B-0A8A0F0C494C}"/>
  <tableColumns count="10">
    <tableColumn id="1" xr3:uid="{58A0EA4C-A72A-4BFD-8D17-805CB7B3A9B2}" name="URI"/>
    <tableColumn id="2" xr3:uid="{E3BD8C09-0D5F-494E-A0C5-1FF5A9CBA5E0}" name="Data" dataDxfId="228"/>
    <tableColumn id="3" xr3:uid="{B687C5E6-B91B-4992-9EEE-6C6A13CBCED5}" name="ID"/>
    <tableColumn id="4" xr3:uid="{4E83679D-EBF3-4602-9436-5BCA23F9740E}" name="Tipo de erro"/>
    <tableColumn id="5" xr3:uid="{9ED48C4D-9C8D-4956-B928-B4A418EADE7C}" name="Nível de Conformidade"/>
    <tableColumn id="6" xr3:uid="{5C6AFC2F-6C04-4EA9-BE01-39AEA71CCCDA}" name="Critério"/>
    <tableColumn id="7" xr3:uid="{9E4FAE44-0347-453D-B324-6E8054536229}" name="Descrição"/>
    <tableColumn id="8" xr3:uid="{F63C1D7C-8EAE-4728-AF63-9BC1AFC30CAD}" name="Número de ocorrências"/>
    <tableColumn id="9" xr3:uid="{BBE1FEC3-250B-49FC-9E0D-0D0F8469CDB1}" name="Valor"/>
    <tableColumn id="10" xr3:uid="{C05B7B7D-D7BB-4286-A93D-F7889C9FA531}" name="Pontuação"/>
  </tableColumns>
  <tableStyleInfo name="TableStyleLight14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9451FEA5-2C6F-4087-B394-BB11F4D5FFDA}" name="Table26" displayName="Table26" ref="B40:K76" totalsRowShown="0" headerRowDxfId="227" tableBorderDxfId="226">
  <autoFilter ref="B40:K76" xr:uid="{A3B88E40-E75C-4F7D-829B-0A8A0F0C494C}"/>
  <tableColumns count="10">
    <tableColumn id="1" xr3:uid="{B870BBE3-2AEA-44B9-8E47-05C8944671A8}" name="URI"/>
    <tableColumn id="2" xr3:uid="{1CE8F07E-E676-49EF-B43B-E2719B56F6A7}" name="Data" dataDxfId="225"/>
    <tableColumn id="3" xr3:uid="{E861BFEE-A915-41DC-8F74-CB87F7B09F1F}" name="ID"/>
    <tableColumn id="4" xr3:uid="{52A32FDF-93D9-4DE0-98F4-E82756CF9B41}" name="Tipo de erro"/>
    <tableColumn id="5" xr3:uid="{CBC5BF23-0C85-4CDD-9FB4-9AE97836869D}" name="Nível de Conformidade"/>
    <tableColumn id="6" xr3:uid="{0527586A-6305-4978-A03D-92EB9BF5A796}" name="Critério"/>
    <tableColumn id="7" xr3:uid="{74D9756D-FB94-425E-B7A7-91F4980C669F}" name="Descrição"/>
    <tableColumn id="8" xr3:uid="{19982603-87D7-4AAA-A50C-DFADC604BB48}" name="Número de ocorrências"/>
    <tableColumn id="9" xr3:uid="{0FAC6E6B-90B6-4B9D-B96F-7D1FBD266E6A}" name="Valor"/>
    <tableColumn id="10" xr3:uid="{2A10326E-CB86-4536-9585-1972B4E51045}" name="Pontuação"/>
  </tableColumns>
  <tableStyleInfo name="TableStyleLight14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819FD76A-F983-4BD5-A111-1C1DD063DFD7}" name="Table27" displayName="Table27" ref="B40:K77" totalsRowShown="0" headerRowDxfId="224" tableBorderDxfId="223">
  <autoFilter ref="B40:K77" xr:uid="{A3B88E40-E75C-4F7D-829B-0A8A0F0C494C}"/>
  <tableColumns count="10">
    <tableColumn id="1" xr3:uid="{17F6326B-92D2-4354-AA52-3DF7E8D73E24}" name="URI"/>
    <tableColumn id="2" xr3:uid="{09124253-E676-4F30-B82D-8CC6C9B8CA82}" name="Data" dataDxfId="222"/>
    <tableColumn id="3" xr3:uid="{765FACA1-DD63-4391-9454-92C52EBCA648}" name="ID"/>
    <tableColumn id="4" xr3:uid="{92FB703D-EAF5-471A-BD49-A4C976DB61F7}" name="Tipo de erro"/>
    <tableColumn id="5" xr3:uid="{639124D3-D181-40C7-A632-68CB07169200}" name="Nível de Conformidade"/>
    <tableColumn id="6" xr3:uid="{5F98FDC9-DF79-4E9C-BC9E-D203DCE88B86}" name="Critério"/>
    <tableColumn id="7" xr3:uid="{60979FFB-A318-43D5-8EF9-F900AFD26F44}" name="Descrição"/>
    <tableColumn id="8" xr3:uid="{44E43D3B-DAD3-44AE-BF4B-553A97AF47DC}" name="Número de ocorrências"/>
    <tableColumn id="9" xr3:uid="{E907ECEB-56D0-427B-B34C-C6C11FD9F861}" name="Valor"/>
    <tableColumn id="10" xr3:uid="{F1320DDE-31EA-4068-92C8-24A3747E5436}" name="Pontuação"/>
  </tableColumns>
  <tableStyleInfo name="TableStyleLight14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CDFC820E-D394-4359-BA4F-6E1025AA6E82}" name="Table28" displayName="Table28" ref="B40:K75" totalsRowShown="0" headerRowDxfId="221" tableBorderDxfId="220">
  <autoFilter ref="B40:K75" xr:uid="{A3B88E40-E75C-4F7D-829B-0A8A0F0C494C}"/>
  <tableColumns count="10">
    <tableColumn id="1" xr3:uid="{F6A20FA6-AE25-497C-94C6-A1EBD0EFAD6B}" name="URI"/>
    <tableColumn id="2" xr3:uid="{C7C4F86D-54FA-45F0-90A3-D01CAEC888C6}" name="Data" dataDxfId="219"/>
    <tableColumn id="3" xr3:uid="{4F4AED50-9AD7-4D28-85A3-28F65BF79F06}" name="ID"/>
    <tableColumn id="4" xr3:uid="{65582A3A-1BA4-4610-BFEE-03CAA53A7EF5}" name="Tipo de erro"/>
    <tableColumn id="5" xr3:uid="{A570D7F2-C005-4C61-9295-AA81164B5BB9}" name="Nível de Conformidade"/>
    <tableColumn id="6" xr3:uid="{C2C1868B-F82B-4549-A610-1FB66F1B2B01}" name="Critério"/>
    <tableColumn id="7" xr3:uid="{73C111BF-10F6-4389-A767-DCA694E2F717}" name="Descrição"/>
    <tableColumn id="8" xr3:uid="{E1F5908C-8526-48FE-8BA1-241D3D1F9682}" name="Número de ocorrências"/>
    <tableColumn id="9" xr3:uid="{BCEC7C59-0B3D-4DFB-8ED6-A2EBFDB042CA}" name="Valor"/>
    <tableColumn id="10" xr3:uid="{1488B7A4-4CAC-45BD-B6B4-6C23470F5213}" name="Pontuação"/>
  </tableColumns>
  <tableStyleInfo name="TableStyleLight14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741F4E84-B1C4-4CC0-A182-DD7569205B7B}" name="Table29" displayName="Table29" ref="B40:K74" totalsRowShown="0" headerRowDxfId="218" tableBorderDxfId="217">
  <autoFilter ref="B40:K74" xr:uid="{A3B88E40-E75C-4F7D-829B-0A8A0F0C494C}"/>
  <tableColumns count="10">
    <tableColumn id="1" xr3:uid="{4442B70D-8555-43B8-BCCD-D6115B1F5C88}" name="URI"/>
    <tableColumn id="2" xr3:uid="{BC3CBB25-0AD7-434F-AA7B-4D9CA612D04A}" name="Data" dataDxfId="216"/>
    <tableColumn id="3" xr3:uid="{0B594814-D732-44B9-AF98-68D9288CA0C8}" name="ID"/>
    <tableColumn id="4" xr3:uid="{973F032D-B756-43E3-8F58-81A016262404}" name="Tipo de erro"/>
    <tableColumn id="5" xr3:uid="{7241AC7B-CC6F-4FCA-8DDE-130EEC4FEB1B}" name="Nível de Conformidade"/>
    <tableColumn id="6" xr3:uid="{59BF765F-F305-479A-832F-E2B75CC80587}" name="Critério"/>
    <tableColumn id="7" xr3:uid="{9531D27A-1256-47B5-A3FA-CBCF7ABB1339}" name="Descrição"/>
    <tableColumn id="8" xr3:uid="{B06344C7-6B4A-4E96-8AB2-F45B51ED9DB7}" name="Número de ocorrências"/>
    <tableColumn id="9" xr3:uid="{5E23CE8F-A4AA-4893-A503-5D1C67ADF731}" name="Valor"/>
    <tableColumn id="10" xr3:uid="{B48490FA-EA33-4F42-9306-8D7E3182B647}" name="Pontuação"/>
  </tableColumns>
  <tableStyleInfo name="TableStyleLight14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E6F3E98C-36B4-468D-BE10-2EB0681DD904}" name="Table30" displayName="Table30" ref="B40:K75" totalsRowShown="0" headerRowDxfId="215" tableBorderDxfId="214">
  <autoFilter ref="B40:K75" xr:uid="{A3B88E40-E75C-4F7D-829B-0A8A0F0C494C}"/>
  <tableColumns count="10">
    <tableColumn id="1" xr3:uid="{4636A65B-01B2-47DE-8413-B85BA2E90B6B}" name="URI"/>
    <tableColumn id="2" xr3:uid="{1B8AD8F3-9133-466C-A7CC-474256464CFE}" name="Data" dataDxfId="213"/>
    <tableColumn id="3" xr3:uid="{0AA380A0-F3D8-4674-896C-11ED68E4794E}" name="ID"/>
    <tableColumn id="4" xr3:uid="{8EE111A7-CD3B-4224-92E0-DD6E6F650593}" name="Tipo de erro"/>
    <tableColumn id="5" xr3:uid="{AB295DD8-98EB-49DA-96FA-97BDE891546A}" name="Nível de Conformidade"/>
    <tableColumn id="6" xr3:uid="{01DA7171-8DE4-4ED2-BC6F-814F9879A455}" name="Critério"/>
    <tableColumn id="7" xr3:uid="{71D4105E-076F-4805-AFBB-6FBFB84BD3B9}" name="Descrição"/>
    <tableColumn id="8" xr3:uid="{5448CC21-44AE-455B-A450-80529D0ED4AB}" name="Número de ocorrências"/>
    <tableColumn id="9" xr3:uid="{7C6A812A-6AC5-4B4A-B2BC-A90F9975AE19}" name="Valor"/>
    <tableColumn id="10" xr3:uid="{86900233-F9E2-4CEE-ABE4-BEF991C3FE2F}" name="Pontuação"/>
  </tableColumns>
  <tableStyleInfo name="TableStyleLight14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EA43FDF-D29F-492E-896C-C39B347ED4D8}" name="Table4" displayName="Table4" ref="B40:K72" totalsRowShown="0" headerRowDxfId="291">
  <autoFilter ref="B40:K72" xr:uid="{4EA43FDF-D29F-492E-896C-C39B347ED4D8}"/>
  <tableColumns count="10">
    <tableColumn id="1" xr3:uid="{E6AE67F4-3A18-4E4B-8A0C-0D0013830CA3}" name="URI"/>
    <tableColumn id="2" xr3:uid="{21EDFA57-DAED-402B-ADF5-50DAE6AD7D89}" name="Data" dataDxfId="290"/>
    <tableColumn id="3" xr3:uid="{8E252948-4E05-4605-BEE6-C303FA11C595}" name="ID"/>
    <tableColumn id="4" xr3:uid="{5E269085-F036-4201-A16F-DB358DB91EB2}" name="Tipo de erro"/>
    <tableColumn id="5" xr3:uid="{CCA06A7A-9F68-41B1-9BB8-8BE7A7430264}" name="Nível de Conformidade"/>
    <tableColumn id="6" xr3:uid="{4F3866E1-5320-4FCA-8BF5-CF6061379228}" name="Critério"/>
    <tableColumn id="7" xr3:uid="{B233F0F7-3AC9-45B0-A88A-6DEFB5842468}" name="Descrição"/>
    <tableColumn id="8" xr3:uid="{A3C5DB69-366D-48DA-8C3A-51C4EDAEDD7F}" name="Número de ocorrências"/>
    <tableColumn id="9" xr3:uid="{10873677-3980-4D28-B380-B5EE5EB8056C}" name="Valor"/>
    <tableColumn id="10" xr3:uid="{BC5E8CD4-8A59-4104-9608-3572DC00405B}" name="Pontuação"/>
  </tableColumns>
  <tableStyleInfo name="TableStyleLight14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859F4031-9E85-47BD-BFB3-D2A5C8F15D7E}" name="Table31" displayName="Table31" ref="B40:K77" totalsRowShown="0" headerRowDxfId="212" tableBorderDxfId="211">
  <autoFilter ref="B40:K77" xr:uid="{A3B88E40-E75C-4F7D-829B-0A8A0F0C494C}"/>
  <tableColumns count="10">
    <tableColumn id="1" xr3:uid="{6CB2FE33-35DC-415E-8229-7F33C4883493}" name="URI"/>
    <tableColumn id="2" xr3:uid="{A5064EFA-F7D3-41CA-B134-8049FDFD2A8C}" name="Data" dataDxfId="210"/>
    <tableColumn id="3" xr3:uid="{A6D7C980-AAFB-4328-B771-052EEE21416C}" name="ID"/>
    <tableColumn id="4" xr3:uid="{6A704332-742A-48FB-B7CD-1E3FBA7BFC1D}" name="Tipo de erro"/>
    <tableColumn id="5" xr3:uid="{F685480F-B8B7-4C87-B2A1-6E4BCB808275}" name="Nível de Conformidade"/>
    <tableColumn id="6" xr3:uid="{57BA31F2-7F63-45AE-8106-A4F6B0766B76}" name="Critério"/>
    <tableColumn id="7" xr3:uid="{738D51E2-B496-477B-BF12-2C21ED2D964B}" name="Descrição"/>
    <tableColumn id="8" xr3:uid="{F70EA137-5AEB-497B-B54D-E3118D864A9B}" name="Número de ocorrências"/>
    <tableColumn id="9" xr3:uid="{61DD4FE4-98DB-40A7-A73E-2AECA19351FA}" name="Valor"/>
    <tableColumn id="10" xr3:uid="{F4BCA054-7932-4985-88CC-B9F7F415466A}" name="Pontuação"/>
  </tableColumns>
  <tableStyleInfo name="TableStyleLight14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9A0C40C9-94EB-4327-BB10-4887A5DAC4A1}" name="Table32" displayName="Table32" ref="B40:K74" totalsRowShown="0" headerRowDxfId="209" tableBorderDxfId="208">
  <autoFilter ref="B40:K74" xr:uid="{A3B88E40-E75C-4F7D-829B-0A8A0F0C494C}"/>
  <tableColumns count="10">
    <tableColumn id="1" xr3:uid="{AA8458CD-0763-462C-92EB-7E2B2D1E6D23}" name="URI"/>
    <tableColumn id="2" xr3:uid="{6335C1F8-984F-42BF-9BF5-A1D2BDC2F887}" name="Data" dataDxfId="207"/>
    <tableColumn id="3" xr3:uid="{230C7EE8-9558-48F1-8BFD-C5F4BD665C31}" name="ID"/>
    <tableColumn id="4" xr3:uid="{CA98D500-A70D-4FB7-AEF3-CD1B7A773401}" name="Tipo de erro"/>
    <tableColumn id="5" xr3:uid="{6E28DDC2-E3B9-4907-BEE1-004A3877B1FA}" name="Nível de Conformidade"/>
    <tableColumn id="6" xr3:uid="{D39A0573-1355-4B79-9301-4AC9E15AAA8E}" name="Critério"/>
    <tableColumn id="7" xr3:uid="{1A6D0DEC-3184-446A-95A2-AC0829249555}" name="Descrição"/>
    <tableColumn id="8" xr3:uid="{FBDDA36E-F721-4835-A187-7B39EB07B58F}" name="Número de ocorrências"/>
    <tableColumn id="9" xr3:uid="{740B7036-D5E9-4752-A69D-4D7F5F6F5286}" name="Valor"/>
    <tableColumn id="10" xr3:uid="{910C2321-5E93-40CB-9C04-252BDB574FB7}" name="Pontuação"/>
  </tableColumns>
  <tableStyleInfo name="TableStyleLight14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9A50C258-7752-4EE9-98A1-F8C0F7C7958B}" name="Table33" displayName="Table33" ref="B40:K74" totalsRowShown="0" headerRowDxfId="206" tableBorderDxfId="205">
  <autoFilter ref="B40:K74" xr:uid="{A3B88E40-E75C-4F7D-829B-0A8A0F0C494C}"/>
  <tableColumns count="10">
    <tableColumn id="1" xr3:uid="{0524CF58-5D63-47CD-8E03-1D0F60E7D4CD}" name="URI"/>
    <tableColumn id="2" xr3:uid="{F1485D9A-905E-49F0-9A67-99B49E42DEA3}" name="Data" dataDxfId="204"/>
    <tableColumn id="3" xr3:uid="{986E3D84-A1F6-43DA-AA36-A12FB6FC7C8F}" name="ID"/>
    <tableColumn id="4" xr3:uid="{2ABC1ED5-8EC3-4823-B799-0C452D5038FC}" name="Tipo de erro"/>
    <tableColumn id="5" xr3:uid="{33EC9A5F-3335-48A7-8415-E9467225D8F3}" name="Nível de Conformidade"/>
    <tableColumn id="6" xr3:uid="{A034289C-FB78-4181-9763-9F3EF46B7AD8}" name="Critério"/>
    <tableColumn id="7" xr3:uid="{F54AFC83-486F-4D95-B399-BFD7EAE1E577}" name="Descrição"/>
    <tableColumn id="8" xr3:uid="{FEF1BF79-EDEB-4C28-BAD9-5BD5DF05C169}" name="Número de ocorrências"/>
    <tableColumn id="9" xr3:uid="{F2679885-CC9B-4490-A5F9-E48FD4663CB1}" name="Valor"/>
    <tableColumn id="10" xr3:uid="{260C30A7-7EED-4B48-871F-1CA632817E13}" name="Pontuação"/>
  </tableColumns>
  <tableStyleInfo name="TableStyleLight14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9EB8EC73-A401-43EE-95BC-D5659B2842F5}" name="Table34" displayName="Table34" ref="B40:K74" totalsRowShown="0" headerRowDxfId="203" tableBorderDxfId="202">
  <autoFilter ref="B40:K74" xr:uid="{A3B88E40-E75C-4F7D-829B-0A8A0F0C494C}"/>
  <tableColumns count="10">
    <tableColumn id="1" xr3:uid="{3EE5A079-1F32-4A47-892A-F5E4BF22D932}" name="URI"/>
    <tableColumn id="2" xr3:uid="{3FFDCE68-4CE3-478A-B9F2-CB9FDE1FAB74}" name="Data" dataDxfId="201"/>
    <tableColumn id="3" xr3:uid="{83964DD4-71D1-4221-9C36-60974FF7FB29}" name="ID"/>
    <tableColumn id="4" xr3:uid="{5F8A3F46-78D2-4F54-B42B-97A92AE19BA5}" name="Tipo de erro"/>
    <tableColumn id="5" xr3:uid="{27F2F614-07DE-4168-A63C-3077F3613204}" name="Nível de Conformidade"/>
    <tableColumn id="6" xr3:uid="{E60C8095-FFD7-47A8-A22A-81256D663007}" name="Critério"/>
    <tableColumn id="7" xr3:uid="{B84F7382-8BD7-4752-B4E2-3F5D0F86B663}" name="Descrição"/>
    <tableColumn id="8" xr3:uid="{1BAA555C-2381-4D71-8B2E-750F56079F99}" name="Número de ocorrências"/>
    <tableColumn id="9" xr3:uid="{4C8B1596-D640-43EE-BFFD-6AE4CC89A3DB}" name="Valor"/>
    <tableColumn id="10" xr3:uid="{1355BB8F-5D49-4370-BAB9-25140B2AAFD4}" name="Pontuação"/>
  </tableColumns>
  <tableStyleInfo name="TableStyleLight14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A2946EB-17D4-4C5B-A7C3-2ABBBEB62BA1}" name="Table35" displayName="Table35" ref="B40:K77" totalsRowShown="0" headerRowDxfId="200" tableBorderDxfId="199">
  <autoFilter ref="B40:K77" xr:uid="{A3B88E40-E75C-4F7D-829B-0A8A0F0C494C}"/>
  <tableColumns count="10">
    <tableColumn id="1" xr3:uid="{E612E8D3-4107-47CE-A529-B472DC5D47D7}" name="URI"/>
    <tableColumn id="2" xr3:uid="{DEEE4976-A592-493D-ADB7-6999CEE7F879}" name="Data" dataDxfId="198"/>
    <tableColumn id="3" xr3:uid="{505BE242-D159-44F3-A7B7-A87B6D5794B3}" name="ID"/>
    <tableColumn id="4" xr3:uid="{18616980-D28F-4E33-A6DC-11A60CB1D054}" name="Tipo de erro"/>
    <tableColumn id="5" xr3:uid="{8EA069F7-1AD7-4B67-8C15-A0AA5B9125BF}" name="Nível de Conformidade"/>
    <tableColumn id="6" xr3:uid="{D27333B1-CD83-4CF7-968D-8FB6F6E9C570}" name="Critério"/>
    <tableColumn id="7" xr3:uid="{D4578051-47EF-47F6-9B55-D92E84CC0573}" name="Descrição"/>
    <tableColumn id="8" xr3:uid="{A13E77AF-E9B4-4A65-90CA-A7229DB309E5}" name="Número de ocorrências"/>
    <tableColumn id="9" xr3:uid="{8572D70C-DE4E-4E4E-B993-E376AA83551C}" name="Valor"/>
    <tableColumn id="10" xr3:uid="{D3802537-7129-4E37-9EA6-31EB047D317C}" name="Pontuação"/>
  </tableColumns>
  <tableStyleInfo name="TableStyleLight14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2DD48434-CB04-4286-9479-41ACBAA11D11}" name="Table36" displayName="Table36" ref="B40:K76" totalsRowShown="0" headerRowDxfId="197" tableBorderDxfId="196">
  <autoFilter ref="B40:K76" xr:uid="{A3B88E40-E75C-4F7D-829B-0A8A0F0C494C}"/>
  <tableColumns count="10">
    <tableColumn id="1" xr3:uid="{DE003842-1DAF-40DC-8F47-C7EC2269BC24}" name="URI"/>
    <tableColumn id="2" xr3:uid="{94335B64-3568-4341-AE61-3B75A4F54190}" name="Data" dataDxfId="195"/>
    <tableColumn id="3" xr3:uid="{95AAAEF3-4890-4849-9A0D-5F29925F0D67}" name="ID"/>
    <tableColumn id="4" xr3:uid="{857E304C-94B3-41E2-B530-F23DC5D21771}" name="Tipo de erro"/>
    <tableColumn id="5" xr3:uid="{2149E17A-A331-4800-96F3-03E50CD7E675}" name="Nível de Conformidade"/>
    <tableColumn id="6" xr3:uid="{106E70B9-5462-4BC3-A87B-C8FBACC8E314}" name="Critério"/>
    <tableColumn id="7" xr3:uid="{E74844E1-75F4-4AD3-B106-6940FDA0E562}" name="Descrição"/>
    <tableColumn id="8" xr3:uid="{7CA5D373-830D-411F-980F-D625FCDAFC57}" name="Número de ocorrências"/>
    <tableColumn id="9" xr3:uid="{5F6FB7F9-7F8F-4687-915A-A49227431208}" name="Valor"/>
    <tableColumn id="10" xr3:uid="{F994317F-3BD1-4771-B8C3-F0822827F073}" name="Pontuação"/>
  </tableColumns>
  <tableStyleInfo name="TableStyleLight14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1D37A4EF-91FA-40A8-81FE-D724E5F21E21}" name="Table37" displayName="Table37" ref="B40:K78" totalsRowShown="0" headerRowDxfId="194" tableBorderDxfId="193">
  <autoFilter ref="B40:K78" xr:uid="{A3B88E40-E75C-4F7D-829B-0A8A0F0C494C}"/>
  <tableColumns count="10">
    <tableColumn id="1" xr3:uid="{7949BD0B-528C-48CD-AE47-E97D7D2645F8}" name="URI"/>
    <tableColumn id="2" xr3:uid="{60D89DA5-682E-4263-8815-8B131DF40D40}" name="Data" dataDxfId="192"/>
    <tableColumn id="3" xr3:uid="{9D9FB115-885E-442E-B23F-256F171BF8C4}" name="ID"/>
    <tableColumn id="4" xr3:uid="{7AA20D89-487F-4F69-B130-FF8B57C064E1}" name="Tipo de erro"/>
    <tableColumn id="5" xr3:uid="{7B213DA3-D59E-4180-9EC3-337C8579E816}" name="Nível de Conformidade"/>
    <tableColumn id="6" xr3:uid="{703BEC56-9D38-4123-968A-58BB2D2FB13F}" name="Critério"/>
    <tableColumn id="7" xr3:uid="{CE2C7439-2358-4CF4-B525-7AD088436BB6}" name="Descrição"/>
    <tableColumn id="8" xr3:uid="{7DDB3390-D286-48FC-9876-F3C714CB6770}" name="Número de ocorrências"/>
    <tableColumn id="9" xr3:uid="{4EE2A3EA-73DE-42BB-8F13-E870785B98D4}" name="Valor"/>
    <tableColumn id="10" xr3:uid="{F8C4F784-1A91-4E4D-99F9-D7B0C5606E62}" name="Pontuação"/>
  </tableColumns>
  <tableStyleInfo name="TableStyleLight14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A516B19A-5ED3-4223-A4B9-9CF1EB122BD1}" name="Table38" displayName="Table38" ref="B40:K77" totalsRowShown="0" headerRowDxfId="191" tableBorderDxfId="190">
  <autoFilter ref="B40:K77" xr:uid="{A3B88E40-E75C-4F7D-829B-0A8A0F0C494C}"/>
  <tableColumns count="10">
    <tableColumn id="1" xr3:uid="{832042A8-CA2B-4F0B-A66F-276F59B54EB6}" name="URI"/>
    <tableColumn id="2" xr3:uid="{2E03A164-F62C-43A6-AD62-50ED03196DC3}" name="Data" dataDxfId="189"/>
    <tableColumn id="3" xr3:uid="{9399403D-FCB8-4FDC-B12B-EDA3855F7361}" name="ID"/>
    <tableColumn id="4" xr3:uid="{34A6644A-AA2A-4A85-BD34-1464305CDAD0}" name="Tipo de erro"/>
    <tableColumn id="5" xr3:uid="{C2570E9D-9AB3-463A-893E-B5284E93A3F8}" name="Nível de Conformidade"/>
    <tableColumn id="6" xr3:uid="{7A6AA2EC-9B46-45C5-B2E9-6F4A052D5021}" name="Critério"/>
    <tableColumn id="7" xr3:uid="{4CA76DAA-0E73-4041-810C-B86730AEB8C0}" name="Descrição"/>
    <tableColumn id="8" xr3:uid="{5C6ECB28-8EFA-4E5A-9AA3-3655040C2B66}" name="Número de ocorrências"/>
    <tableColumn id="9" xr3:uid="{626EF2EC-1D88-4F21-BE5C-0EBF067EA599}" name="Valor"/>
    <tableColumn id="10" xr3:uid="{723E7250-C9B3-4EFF-B092-880C769DB0A3}" name="Pontuação"/>
  </tableColumns>
  <tableStyleInfo name="TableStyleLight14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17F88CBE-6F18-4CE0-9944-4FC114D235A2}" name="Table39" displayName="Table39" ref="B40:K77" totalsRowShown="0" headerRowDxfId="188" tableBorderDxfId="187">
  <autoFilter ref="B40:K77" xr:uid="{A3B88E40-E75C-4F7D-829B-0A8A0F0C494C}"/>
  <tableColumns count="10">
    <tableColumn id="1" xr3:uid="{7BF18138-3429-4853-8D5C-E255931B341E}" name="URI"/>
    <tableColumn id="2" xr3:uid="{34FC60AE-C31B-4F92-9D1D-6409934D7203}" name="Data" dataDxfId="186"/>
    <tableColumn id="3" xr3:uid="{FFABE7E2-21BA-46AB-B622-ECE0C133BA9F}" name="ID"/>
    <tableColumn id="4" xr3:uid="{185EE1CF-EB5A-4D63-AF2E-B242F8530103}" name="Tipo de erro"/>
    <tableColumn id="5" xr3:uid="{5EEAF3DB-DB33-4804-8E1A-4DE8540EA9C9}" name="Nível de Conformidade"/>
    <tableColumn id="6" xr3:uid="{9872668F-E767-425B-B5C5-57F847DD5E1C}" name="Critério"/>
    <tableColumn id="7" xr3:uid="{20D6FBA9-6F38-457D-B03B-6D6A802F9550}" name="Descrição"/>
    <tableColumn id="8" xr3:uid="{C0959027-C7D1-4FDD-86A5-EBD4A1EC42E5}" name="Número de ocorrências"/>
    <tableColumn id="9" xr3:uid="{893E1177-7EC9-4D8F-A052-310842E4BDD3}" name="Valor"/>
    <tableColumn id="10" xr3:uid="{AE04BDD0-D9F0-46C0-A8D6-35129FE388B8}" name="Pontuação"/>
  </tableColumns>
  <tableStyleInfo name="TableStyleLight14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4117AD70-E856-4E11-819A-636111142489}" name="Table40" displayName="Table40" ref="B40:K78" totalsRowShown="0" headerRowDxfId="185" tableBorderDxfId="184">
  <autoFilter ref="B40:K78" xr:uid="{A3B88E40-E75C-4F7D-829B-0A8A0F0C494C}"/>
  <tableColumns count="10">
    <tableColumn id="1" xr3:uid="{DCA78F2C-81BB-4B6C-AED5-3A210DA8D177}" name="URI"/>
    <tableColumn id="2" xr3:uid="{FC19362E-F95A-4A72-90A3-6B24BA9B58A9}" name="Data" dataDxfId="183"/>
    <tableColumn id="3" xr3:uid="{1ED76D0C-95D7-4049-8A50-296526F295A6}" name="ID"/>
    <tableColumn id="4" xr3:uid="{C0AEF591-348D-4E44-8129-DF316310FD03}" name="Tipo de erro"/>
    <tableColumn id="5" xr3:uid="{296E820E-926C-4740-9D39-BE2520F90585}" name="Nível de Conformidade"/>
    <tableColumn id="6" xr3:uid="{35F5E65B-E52F-4A0E-862A-C8FB7ABC5E95}" name="Critério"/>
    <tableColumn id="7" xr3:uid="{056F9C50-AB1D-49A4-93AA-04C68E93A389}" name="Descrição"/>
    <tableColumn id="8" xr3:uid="{F0B8F96C-4780-498B-AF7D-1B6142719594}" name="Número de ocorrências"/>
    <tableColumn id="9" xr3:uid="{3DA0EA93-BB45-4E93-B54E-4B95FBEC0243}" name="Valor"/>
    <tableColumn id="10" xr3:uid="{D0FAC404-F622-4188-BD25-7880DE8C9B6F}" name="Pontuação"/>
  </tableColumns>
  <tableStyleInfo name="TableStyleLight14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6CF11A6-0457-4924-969B-6EEE3F97F27E}" name="Table5" displayName="Table5" ref="B40:K78" totalsRowShown="0" headerRowDxfId="289" tableBorderDxfId="288">
  <autoFilter ref="B40:K78" xr:uid="{F6CF11A6-0457-4924-969B-6EEE3F97F27E}"/>
  <tableColumns count="10">
    <tableColumn id="1" xr3:uid="{9A39304F-F0AD-4759-B95B-D405FA2C2B0D}" name="URI"/>
    <tableColumn id="2" xr3:uid="{A81E8F98-2E45-4EF9-A493-809199700B29}" name="Data" dataDxfId="287"/>
    <tableColumn id="3" xr3:uid="{CB978882-DAFF-473F-9F6B-6A88C98A06F4}" name="ID"/>
    <tableColumn id="4" xr3:uid="{387FCD3D-421C-417D-930A-6007BE192612}" name="Tipo de erro"/>
    <tableColumn id="5" xr3:uid="{630AC4FA-C7BA-45C5-AD62-F5C208AA339F}" name="Nível de Conformidade"/>
    <tableColumn id="6" xr3:uid="{7CC3C619-76BE-4D4E-B001-12838E1C3779}" name="Critério"/>
    <tableColumn id="7" xr3:uid="{42CB82AD-2DB3-4581-BE68-43DE5B6B00B3}" name="Descrição"/>
    <tableColumn id="8" xr3:uid="{DF9863BD-DC27-4260-BFC2-AE43A49BBFF7}" name="Número de ocorrências"/>
    <tableColumn id="9" xr3:uid="{5C96DAD1-1D9C-46B8-8AE0-97A5F098C6E2}" name="Valor"/>
    <tableColumn id="10" xr3:uid="{41EA8397-DD11-4076-904E-10EBBDFFB8A5}" name="Pontuação"/>
  </tableColumns>
  <tableStyleInfo name="TableStyleLight14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74A5891A-ED3B-45AF-A587-D7A94C780321}" name="Table41" displayName="Table41" ref="B40:K74" totalsRowShown="0" headerRowDxfId="182" tableBorderDxfId="181">
  <autoFilter ref="B40:K74" xr:uid="{A3B88E40-E75C-4F7D-829B-0A8A0F0C494C}"/>
  <tableColumns count="10">
    <tableColumn id="1" xr3:uid="{3DDBDD36-A42A-4DE0-BC47-0BB9C91E2D03}" name="URI"/>
    <tableColumn id="2" xr3:uid="{E9C140B7-C483-4F3F-8A1F-0772B240A03F}" name="Data" dataDxfId="180"/>
    <tableColumn id="3" xr3:uid="{65A18E96-F96A-4BF3-A991-5ACF0B0A9BE0}" name="ID"/>
    <tableColumn id="4" xr3:uid="{D1E746FF-98DF-43AF-8568-E9DA5631072C}" name="Tipo de erro"/>
    <tableColumn id="5" xr3:uid="{CE6C7891-592E-476A-803D-6D71EBA80837}" name="Nível de Conformidade"/>
    <tableColumn id="6" xr3:uid="{3EC7F968-1A14-4A5A-A588-F03C7306236D}" name="Critério"/>
    <tableColumn id="7" xr3:uid="{8102CA8B-7F64-45AE-9396-7477A0654DAD}" name="Descrição"/>
    <tableColumn id="8" xr3:uid="{126C2042-56A4-4399-BC3C-B42B8757C4A6}" name="Número de ocorrências"/>
    <tableColumn id="9" xr3:uid="{7053DFB7-E8CF-4800-94CF-AB2CE74B0010}" name="Valor"/>
    <tableColumn id="10" xr3:uid="{31834A42-F070-4F68-A9D7-6F43BEF8B14C}" name="Pontuação"/>
  </tableColumns>
  <tableStyleInfo name="TableStyleLight14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526689C3-88B3-4733-B1EA-845B14465ACB}" name="Table42" displayName="Table42" ref="B40:L82" totalsRowShown="0" headerRowDxfId="179" tableBorderDxfId="178">
  <autoFilter ref="B40:L82" xr:uid="{A3B88E40-E75C-4F7D-829B-0A8A0F0C494C}"/>
  <tableColumns count="11">
    <tableColumn id="1" xr3:uid="{3A3516FB-C398-45B8-8CA4-652996759F5F}" name="URI"/>
    <tableColumn id="2" xr3:uid="{18EF04B4-37BF-4A5C-B38D-A140B122A335}" name="Data" dataDxfId="0"/>
    <tableColumn id="3" xr3:uid="{C03177DD-29CB-4FFB-9786-37268CCAEC3E}" name="ID"/>
    <tableColumn id="4" xr3:uid="{29F4DB0C-B58B-47A1-91D1-DAF5DAB48307}" name="Tipo de erro"/>
    <tableColumn id="5" xr3:uid="{2C805284-B35A-4AEA-9F5B-B6F38728A03E}" name="Nível de Conformidade"/>
    <tableColumn id="6" xr3:uid="{9DDEB43A-3566-4467-8F13-3F6742E7A44A}" name="Critério"/>
    <tableColumn id="7" xr3:uid="{B9743E13-B653-4F7F-83ED-4155310C4C73}" name="Descrição"/>
    <tableColumn id="8" xr3:uid="{00569034-1CF6-4511-95FE-D7B1C65D2EA2}" name="Número de ocorrências"/>
    <tableColumn id="9" xr3:uid="{A540F153-C3AD-4599-A5B5-B95935144B52}" name="Valor"/>
    <tableColumn id="10" xr3:uid="{FFD7A860-340D-421B-A65B-BA05B3AA1548}" name="Pontuação"/>
    <tableColumn id="11" xr3:uid="{215F9146-3E15-4E05-AD2F-F95AAC78EF68}" name="Observações"/>
  </tableColumns>
  <tableStyleInfo name="TableStyleLight14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D6C4B814-916F-44F8-9C25-CDC85C2010FC}" name="Table43" displayName="Table43" ref="B40:K77" totalsRowShown="0" headerRowDxfId="177" tableBorderDxfId="176">
  <autoFilter ref="B40:K77" xr:uid="{A3B88E40-E75C-4F7D-829B-0A8A0F0C494C}"/>
  <tableColumns count="10">
    <tableColumn id="1" xr3:uid="{8221F189-17B6-451A-8CFC-20030F5532DB}" name="URI"/>
    <tableColumn id="2" xr3:uid="{338071FD-096A-4302-8808-6B1A6027F870}" name="Data" dataDxfId="175"/>
    <tableColumn id="3" xr3:uid="{54C59124-8889-4469-82D3-A1CD6ED0D82F}" name="ID"/>
    <tableColumn id="4" xr3:uid="{53CFDEAC-722E-4FBE-A6F2-4119A7E97A08}" name="Tipo de erro"/>
    <tableColumn id="5" xr3:uid="{521B2983-2514-47FE-A753-507FB2BCD0EF}" name="Nível de Conformidade"/>
    <tableColumn id="6" xr3:uid="{015D78CC-D964-4FC7-B2BA-754F813BC924}" name="Critério"/>
    <tableColumn id="7" xr3:uid="{E54E1A84-AB43-4246-978E-16AE59A80351}" name="Descrição"/>
    <tableColumn id="8" xr3:uid="{F1D5DA51-5E3A-4BA8-987C-566179832D91}" name="Número de ocorrências"/>
    <tableColumn id="9" xr3:uid="{B0078523-3B17-4444-9D70-3107724A7F83}" name="Valor"/>
    <tableColumn id="10" xr3:uid="{B85C1C2C-A6F6-457B-8EE0-0F7ECC90C54A}" name="Pontuação"/>
  </tableColumns>
  <tableStyleInfo name="TableStyleLight14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EC5A9E36-FAAC-4558-A80F-C6D219FBB076}" name="Table44" displayName="Table44" ref="B40:K80" totalsRowShown="0" headerRowDxfId="174" tableBorderDxfId="173">
  <autoFilter ref="B40:K80" xr:uid="{A3B88E40-E75C-4F7D-829B-0A8A0F0C494C}"/>
  <tableColumns count="10">
    <tableColumn id="1" xr3:uid="{CD6DE04A-93E8-4E97-BAC0-00CBEF0235F0}" name="URI"/>
    <tableColumn id="2" xr3:uid="{B65F184F-3577-4D20-BFCB-D47DC973A647}" name="Data" dataDxfId="172"/>
    <tableColumn id="3" xr3:uid="{9B2007B8-EE5A-48D0-8EA4-6EA0079BC46D}" name="ID"/>
    <tableColumn id="4" xr3:uid="{A5F20ECD-2678-489D-B78F-472EE92C8321}" name="Tipo de erro"/>
    <tableColumn id="5" xr3:uid="{1F32AF18-7620-4025-8435-A92329E46C04}" name="Nível de Conformidade"/>
    <tableColumn id="6" xr3:uid="{1A7AB6E1-2E6F-4B63-9146-4ECE4B0369AA}" name="Critério"/>
    <tableColumn id="7" xr3:uid="{1A366B81-1BE0-403A-BE32-D9B9730878E2}" name="Descrição"/>
    <tableColumn id="8" xr3:uid="{F9BDB337-97E1-4B28-AA66-455EF153EC0B}" name="Número de ocorrências"/>
    <tableColumn id="9" xr3:uid="{81303CE6-B906-4841-8A51-E8C824A5C3C2}" name="Valor"/>
    <tableColumn id="10" xr3:uid="{1BF22D67-E52A-4F8B-BFEA-3A15E9C3D747}" name="Pontuação"/>
  </tableColumns>
  <tableStyleInfo name="TableStyleLight14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CA8728FB-AC9C-4155-AFDC-BCFE6FFF8AF3}" name="Table45" displayName="Table45" ref="B40:L75" totalsRowShown="0" headerRowDxfId="171" tableBorderDxfId="170">
  <autoFilter ref="B40:L75" xr:uid="{A3B88E40-E75C-4F7D-829B-0A8A0F0C494C}"/>
  <tableColumns count="11">
    <tableColumn id="1" xr3:uid="{866C1680-F96A-48EE-A0C5-3960D7B14A94}" name="URI"/>
    <tableColumn id="2" xr3:uid="{A785FE24-3A1C-4FAB-AC72-D416893CA519}" name="Data" dataDxfId="169"/>
    <tableColumn id="3" xr3:uid="{01F5977D-C724-4814-AF7D-1EA26A979C0E}" name="ID"/>
    <tableColumn id="4" xr3:uid="{07D3CEDC-4254-41C5-A4C3-38329B4DC29C}" name="Tipo de erro"/>
    <tableColumn id="5" xr3:uid="{B608C1A4-78DF-4236-855E-6C400BFEAD79}" name="Nível de Conformidade"/>
    <tableColumn id="6" xr3:uid="{03179734-B697-4E97-8BBF-DF2DFCD1DE3A}" name="Critério"/>
    <tableColumn id="7" xr3:uid="{B80ABDFD-1EBB-4D54-BB7B-24DD2CAC5425}" name="Descrição"/>
    <tableColumn id="8" xr3:uid="{4351D971-3FA5-438C-B115-410281E54782}" name="Número de ocorrências"/>
    <tableColumn id="9" xr3:uid="{B9BF036F-D35C-43BC-A154-97D95BCFE039}" name="Valor"/>
    <tableColumn id="10" xr3:uid="{B5538643-C894-4CD5-97FE-37D14C1B51F6}" name="Pontuação"/>
    <tableColumn id="11" xr3:uid="{3C59202F-8707-4EF9-B412-D280817C9C54}" name="Observações"/>
  </tableColumns>
  <tableStyleInfo name="TableStyleLight14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54292211-8954-447B-9D4E-E3D0486BC214}" name="Table46" displayName="Table46" ref="B40:K73" totalsRowShown="0" headerRowDxfId="168" tableBorderDxfId="167">
  <autoFilter ref="B40:K73" xr:uid="{A3B88E40-E75C-4F7D-829B-0A8A0F0C494C}"/>
  <tableColumns count="10">
    <tableColumn id="1" xr3:uid="{E0F41166-1666-49BB-9A19-31AF0E032E27}" name="URI"/>
    <tableColumn id="2" xr3:uid="{9DFEBB00-BBEF-4BDA-8221-24E800E881CE}" name="Data" dataDxfId="166"/>
    <tableColumn id="3" xr3:uid="{6836B42E-EB37-4497-8D26-976CC4DDE16D}" name="ID"/>
    <tableColumn id="4" xr3:uid="{E84FD82F-D666-43F5-AEA7-ADA36BF99E9B}" name="Tipo de erro"/>
    <tableColumn id="5" xr3:uid="{D1C40834-E1BF-4212-82CB-8CBBFC4266C0}" name="Nível de Conformidade"/>
    <tableColumn id="6" xr3:uid="{BB0ADF57-880F-4FF3-B43E-97179E78D529}" name="Critério"/>
    <tableColumn id="7" xr3:uid="{13B49C68-DA91-462E-BBA7-D8D83DF85064}" name="Descrição"/>
    <tableColumn id="8" xr3:uid="{1684995B-C03A-4A54-89E8-CAC6B96C260E}" name="Número de ocorrências"/>
    <tableColumn id="9" xr3:uid="{17CB67F1-837F-4DB8-B680-6B473DA0A72B}" name="Valor"/>
    <tableColumn id="10" xr3:uid="{DA53C203-FF30-4909-8985-452FEC034D53}" name="Pontuação"/>
  </tableColumns>
  <tableStyleInfo name="TableStyleLight14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78A4BABF-31A3-4323-9E3C-0AA4AC88DE15}" name="Table47" displayName="Table47" ref="B40:K74" totalsRowShown="0" headerRowDxfId="165" tableBorderDxfId="164">
  <autoFilter ref="B40:K74" xr:uid="{A3B88E40-E75C-4F7D-829B-0A8A0F0C494C}"/>
  <tableColumns count="10">
    <tableColumn id="1" xr3:uid="{F1D5CBC5-E904-45C7-8D84-E8038ABE80BB}" name="URI"/>
    <tableColumn id="2" xr3:uid="{D35FCC5B-4729-4982-B449-290A40197359}" name="Data" dataDxfId="163"/>
    <tableColumn id="3" xr3:uid="{D3DC04B3-4045-4B8E-8826-15FD8F44C9FF}" name="ID"/>
    <tableColumn id="4" xr3:uid="{41CF2DBC-9C2B-402E-9720-92F3AE7563B2}" name="Tipo de erro"/>
    <tableColumn id="5" xr3:uid="{7D2F3C46-FB84-4DE6-B448-463B03A70A25}" name="Nível de Conformidade"/>
    <tableColumn id="6" xr3:uid="{D60B472B-AC88-4908-9E9E-6F174305187E}" name="Critério"/>
    <tableColumn id="7" xr3:uid="{BA21E09D-F785-4B6B-9369-EC85B6CEAB40}" name="Descrição"/>
    <tableColumn id="8" xr3:uid="{C069F3CF-0BAE-43C3-961F-E3D1C15A14A1}" name="Número de ocorrências"/>
    <tableColumn id="9" xr3:uid="{689E2572-9A20-45C6-A81A-CA53D07B6D54}" name="Valor"/>
    <tableColumn id="10" xr3:uid="{36EA2EBA-7C49-4F29-8754-7CB9DE86E991}" name="Pontuação"/>
  </tableColumns>
  <tableStyleInfo name="TableStyleLight14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6D6C754E-8599-4EEE-8282-FAA67753F4FE}" name="Table48" displayName="Table48" ref="B40:K74" totalsRowShown="0" headerRowDxfId="162" tableBorderDxfId="161">
  <autoFilter ref="B40:K74" xr:uid="{A3B88E40-E75C-4F7D-829B-0A8A0F0C494C}"/>
  <tableColumns count="10">
    <tableColumn id="1" xr3:uid="{E487E5CF-5186-4D58-A417-57D9E851449E}" name="URI"/>
    <tableColumn id="2" xr3:uid="{D12C6D3D-1619-4E51-834A-7DB656F9FA75}" name="Data" dataDxfId="160"/>
    <tableColumn id="3" xr3:uid="{0866E42A-437D-4D85-BE88-3FDC9E1D7973}" name="ID"/>
    <tableColumn id="4" xr3:uid="{43FFB66C-691E-4631-BD85-5AB863AA9415}" name="Tipo de erro"/>
    <tableColumn id="5" xr3:uid="{F6B7B55E-83FE-4588-B82C-B914B5AB30B6}" name="Nível de Conformidade"/>
    <tableColumn id="6" xr3:uid="{C292673F-D0FD-42B6-842B-970409D82F7A}" name="Critério"/>
    <tableColumn id="7" xr3:uid="{71B94D34-C2F4-4DDA-9200-988458CD2E1E}" name="Descrição"/>
    <tableColumn id="8" xr3:uid="{CC0EC6F0-4528-4F60-8FF8-BFF2E980A7EC}" name="Número de ocorrências"/>
    <tableColumn id="9" xr3:uid="{1976E5B2-AE56-4694-A1A9-1954FADA3A36}" name="Valor"/>
    <tableColumn id="10" xr3:uid="{3E4A3D16-2EC9-40EE-8B3E-645BE4CD4C7B}" name="Pontuação"/>
  </tableColumns>
  <tableStyleInfo name="TableStyleLight14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A42B76F4-39B5-4429-A134-F7A2A004EA04}" name="Table49" displayName="Table49" ref="B40:K76" totalsRowShown="0" headerRowDxfId="159" tableBorderDxfId="158">
  <autoFilter ref="B40:K76" xr:uid="{A3B88E40-E75C-4F7D-829B-0A8A0F0C494C}"/>
  <tableColumns count="10">
    <tableColumn id="1" xr3:uid="{DD4D798F-5521-413D-A9A3-D69A091C9A88}" name="URI"/>
    <tableColumn id="2" xr3:uid="{EF50092C-E4AE-41F2-95C0-888EA808DED3}" name="Data" dataDxfId="157"/>
    <tableColumn id="3" xr3:uid="{AB2F8DEA-47CB-4BB3-8E6E-FBFDD8CDFDAB}" name="ID"/>
    <tableColumn id="4" xr3:uid="{D5343961-DC1A-4208-8447-4B1D64B76ECE}" name="Tipo de erro"/>
    <tableColumn id="5" xr3:uid="{9989483B-9280-4A3A-B1C8-301AFBFE0675}" name="Nível de Conformidade"/>
    <tableColumn id="6" xr3:uid="{5243719D-CBB3-4E38-9189-A15E33C4131D}" name="Critério"/>
    <tableColumn id="7" xr3:uid="{ECFC9C1B-7AE3-4CDC-A307-249C671FBF69}" name="Descrição"/>
    <tableColumn id="8" xr3:uid="{EF963F7A-9E51-4ACE-8AA4-D5DA6B218B82}" name="Número de ocorrências"/>
    <tableColumn id="9" xr3:uid="{57955CBC-A27B-461C-BA89-51B730A1A19F}" name="Valor"/>
    <tableColumn id="10" xr3:uid="{7AD03CFE-DE06-4923-AEFE-7B14238B5CAA}" name="Pontuação"/>
  </tableColumns>
  <tableStyleInfo name="TableStyleLight14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CC099B0B-7083-4FD6-A44D-D12AE674BF54}" name="Table50" displayName="Table50" ref="B40:K76" totalsRowShown="0" headerRowDxfId="156" tableBorderDxfId="155">
  <autoFilter ref="B40:K76" xr:uid="{A3B88E40-E75C-4F7D-829B-0A8A0F0C494C}"/>
  <tableColumns count="10">
    <tableColumn id="1" xr3:uid="{6B35EA90-8E1E-42FB-88A8-43CBF10C0310}" name="URI"/>
    <tableColumn id="2" xr3:uid="{0508EE50-2A2B-4078-938D-A3F21E578EBD}" name="Data" dataDxfId="154"/>
    <tableColumn id="3" xr3:uid="{DF05467E-4665-4C09-B012-EBBC812D3539}" name="ID"/>
    <tableColumn id="4" xr3:uid="{17337EA5-D41F-4B2C-81E6-8B10FCECEB9C}" name="Tipo de erro"/>
    <tableColumn id="5" xr3:uid="{882CC219-2EC6-414B-803E-32AF7C8656AA}" name="Nível de Conformidade"/>
    <tableColumn id="6" xr3:uid="{07EE5582-7976-4F1E-BE57-5F0FF89BD4D0}" name="Critério"/>
    <tableColumn id="7" xr3:uid="{B4DCEDD4-DB26-4003-A3C9-E6C8A77BF87F}" name="Descrição"/>
    <tableColumn id="8" xr3:uid="{D0294586-3373-4B38-A2F7-DB7E303080EA}" name="Número de ocorrências"/>
    <tableColumn id="9" xr3:uid="{21656BEE-10EA-4667-8ED2-80A9BD541266}" name="Valor"/>
    <tableColumn id="10" xr3:uid="{E8227AA6-EE91-4F6E-88A3-97A52D057839}" name="Pontuação"/>
  </tableColumns>
  <tableStyleInfo name="TableStyleLight14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D4CCA81-4075-4BED-A524-66E179179001}" name="Table57" displayName="Table57" ref="B40:K75" totalsRowShown="0" headerRowDxfId="286" tableBorderDxfId="285">
  <autoFilter ref="B40:K75" xr:uid="{F6CF11A6-0457-4924-969B-6EEE3F97F27E}"/>
  <tableColumns count="10">
    <tableColumn id="1" xr3:uid="{77A6CC39-D3DF-459B-B489-33C3052D4946}" name="URI"/>
    <tableColumn id="2" xr3:uid="{F214AA4E-0C99-4199-A721-5A40F82128F5}" name="Data" dataDxfId="284"/>
    <tableColumn id="3" xr3:uid="{9C87B1D2-5CA9-4B43-986F-492412D97E1A}" name="ID"/>
    <tableColumn id="4" xr3:uid="{926726C0-04FF-412F-A644-1329D3A0629B}" name="Tipo de erro"/>
    <tableColumn id="5" xr3:uid="{9738759A-D394-41E8-AB28-4072BF2ABAA5}" name="Nível de Conformidade"/>
    <tableColumn id="6" xr3:uid="{4A084271-580A-4473-B039-AC73E40FCE14}" name="Critério"/>
    <tableColumn id="7" xr3:uid="{6E444378-5302-41D7-9FCF-E6A2DDBB5EFD}" name="Descrição"/>
    <tableColumn id="8" xr3:uid="{188729C7-9ADE-4677-B702-C164DA33FE8B}" name="Número de ocorrências"/>
    <tableColumn id="9" xr3:uid="{BC2D76B2-9175-4EE6-AF6D-B1571FB8414F}" name="Valor"/>
    <tableColumn id="10" xr3:uid="{73278584-8304-4FB4-8F08-C92B46EB45D3}" name="Pontuação"/>
  </tableColumns>
  <tableStyleInfo name="TableStyleLight14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CA4CC2A9-5243-472D-B7E0-A84AA1B6560D}" name="Table51" displayName="Table51" ref="B40:K74" totalsRowShown="0" headerRowDxfId="153" tableBorderDxfId="152">
  <autoFilter ref="B40:K74" xr:uid="{A3B88E40-E75C-4F7D-829B-0A8A0F0C494C}"/>
  <tableColumns count="10">
    <tableColumn id="1" xr3:uid="{F834A77C-B6B2-4B21-A5B6-B49223BB1795}" name="URI"/>
    <tableColumn id="2" xr3:uid="{7B2B7979-0764-4A88-9C30-8F36289D0D2E}" name="Data" dataDxfId="151"/>
    <tableColumn id="3" xr3:uid="{00875450-192E-46EF-9C8D-D79ACA5E6E64}" name="ID"/>
    <tableColumn id="4" xr3:uid="{7E6788FC-6984-4071-8936-491A9A665805}" name="Tipo de erro"/>
    <tableColumn id="5" xr3:uid="{31EA0368-407C-45F6-BF7A-A33A4862AC64}" name="Nível de Conformidade"/>
    <tableColumn id="6" xr3:uid="{5E008C7E-1EE2-42A2-9629-959805C32468}" name="Critério"/>
    <tableColumn id="7" xr3:uid="{5CE300DB-D58C-43CF-A4B1-9D3BECE6EB6F}" name="Descrição"/>
    <tableColumn id="8" xr3:uid="{58D66306-53C4-4859-A5ED-E9D620CE35C1}" name="Número de ocorrências"/>
    <tableColumn id="9" xr3:uid="{055E482C-DBC2-448C-B830-A25F56E6C3D7}" name="Valor"/>
    <tableColumn id="10" xr3:uid="{C6C7E446-AE3F-46B1-9993-F5C24411DA57}" name="Pontuação"/>
  </tableColumns>
  <tableStyleInfo name="TableStyleLight14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E8674776-B73A-4C43-8667-C680AA10FD9E}" name="Table52" displayName="Table52" ref="B40:K76" totalsRowShown="0" headerRowDxfId="150" tableBorderDxfId="149">
  <autoFilter ref="B40:K76" xr:uid="{A3B88E40-E75C-4F7D-829B-0A8A0F0C494C}"/>
  <tableColumns count="10">
    <tableColumn id="1" xr3:uid="{1D709A33-2FD6-4C37-967A-343B1F899C01}" name="URI"/>
    <tableColumn id="2" xr3:uid="{9877D762-90EE-4910-AF65-D59CC5F33C19}" name="Data" dataDxfId="148"/>
    <tableColumn id="3" xr3:uid="{C154DF35-175C-4C5D-A9D8-C39814F053CF}" name="ID"/>
    <tableColumn id="4" xr3:uid="{1DA8594B-04E7-4A16-B68C-E5265227C16F}" name="Tipo de erro"/>
    <tableColumn id="5" xr3:uid="{3D7480F9-1EFA-42F9-B4BD-AB7305558EF8}" name="Nível de Conformidade"/>
    <tableColumn id="6" xr3:uid="{8B34B4A4-B288-4A9E-BE00-10D2ED49A8A9}" name="Critério"/>
    <tableColumn id="7" xr3:uid="{3EEA93B6-BDB2-40E8-A0EB-4F86EFC2AD0C}" name="Descrição"/>
    <tableColumn id="8" xr3:uid="{F7270813-C73D-4706-A591-CA139F457692}" name="Número de ocorrências"/>
    <tableColumn id="9" xr3:uid="{162BE107-012B-4849-B0DE-6A55FAFCA53A}" name="Valor"/>
    <tableColumn id="10" xr3:uid="{C5F1C360-3096-43B5-9F27-F97CE449E900}" name="Pontuação"/>
  </tableColumns>
  <tableStyleInfo name="TableStyleLight14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16461867-FAA9-4996-8B7D-32CB060902F7}" name="Table53" displayName="Table53" ref="B40:K74" totalsRowShown="0" headerRowDxfId="147" tableBorderDxfId="146">
  <autoFilter ref="B40:K74" xr:uid="{A3B88E40-E75C-4F7D-829B-0A8A0F0C494C}"/>
  <tableColumns count="10">
    <tableColumn id="1" xr3:uid="{853EDED2-D456-4201-8494-6EB51204E8FD}" name="URI"/>
    <tableColumn id="2" xr3:uid="{FC369D2D-6861-49CA-8881-95E488FF1915}" name="Data" dataDxfId="145"/>
    <tableColumn id="3" xr3:uid="{7200BBB5-9E87-43C3-BAE5-E78240292E54}" name="ID"/>
    <tableColumn id="4" xr3:uid="{84FEF48A-36C2-4789-B3B3-CB9910356663}" name="Tipo de erro"/>
    <tableColumn id="5" xr3:uid="{6DC9B000-0141-47A2-89F1-53B90067D703}" name="Nível de Conformidade"/>
    <tableColumn id="6" xr3:uid="{686F6B6D-A6F0-4BAB-A538-325601AB2ACE}" name="Critério"/>
    <tableColumn id="7" xr3:uid="{06078B71-14C9-40CC-8038-FC2AF0B863C6}" name="Descrição"/>
    <tableColumn id="8" xr3:uid="{73ED13A6-ED0A-4EF7-8EC5-41EE3AAA7B49}" name="Número de ocorrências"/>
    <tableColumn id="9" xr3:uid="{65821962-77C4-406F-9B88-8A81304C4599}" name="Valor"/>
    <tableColumn id="10" xr3:uid="{C9AE8E61-8B64-4FE3-BD8D-30DF7D8A9212}" name="Pontuação"/>
  </tableColumns>
  <tableStyleInfo name="TableStyleLight14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36179C2F-53A7-43AF-9DF4-E4738FF0A1C7}" name="Table54" displayName="Table54" ref="B40:K74" totalsRowShown="0" headerRowDxfId="144" tableBorderDxfId="143">
  <autoFilter ref="B40:K74" xr:uid="{A3B88E40-E75C-4F7D-829B-0A8A0F0C494C}"/>
  <tableColumns count="10">
    <tableColumn id="1" xr3:uid="{E8377384-4775-4ECF-95E9-364F0940C92A}" name="URI"/>
    <tableColumn id="2" xr3:uid="{DA18CC18-8AE6-4A75-806E-483BA8B2B809}" name="Data" dataDxfId="142"/>
    <tableColumn id="3" xr3:uid="{7ADBA44B-488C-4955-8CFC-F1B2978C93FA}" name="ID"/>
    <tableColumn id="4" xr3:uid="{DFF07E61-0EC1-4F83-B71C-CB6F2E0723AB}" name="Tipo de erro"/>
    <tableColumn id="5" xr3:uid="{AE615C8C-1D35-4454-8328-ED5DE10DC168}" name="Nível de Conformidade"/>
    <tableColumn id="6" xr3:uid="{D6D1B8CC-CC34-4143-B175-3D60BA9B73F9}" name="Critério"/>
    <tableColumn id="7" xr3:uid="{D8AFEBDE-B9DD-407C-9FAA-52E76B2CC294}" name="Descrição"/>
    <tableColumn id="8" xr3:uid="{9206B8BD-BA81-411F-BC84-3F6DDC69EBA0}" name="Número de ocorrências"/>
    <tableColumn id="9" xr3:uid="{504C7153-9FC4-4421-BCDE-A0EA7C020045}" name="Valor"/>
    <tableColumn id="10" xr3:uid="{B853EC2A-9CEB-479B-AF6C-CA28BF8E3136}" name="Pontuação"/>
  </tableColumns>
  <tableStyleInfo name="TableStyleLight14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78D36FC5-0931-4A84-BC5F-B298E264FF3A}" name="Table55" displayName="Table55" ref="B40:K75" totalsRowShown="0" headerRowDxfId="141" tableBorderDxfId="140">
  <autoFilter ref="B40:K75" xr:uid="{A3B88E40-E75C-4F7D-829B-0A8A0F0C494C}"/>
  <tableColumns count="10">
    <tableColumn id="1" xr3:uid="{0C8E6029-2E76-4617-91AC-3D42ED257197}" name="URI"/>
    <tableColumn id="2" xr3:uid="{CB4AB2C0-F987-4DD3-ADC0-81DDEB7637E4}" name="Data" dataDxfId="139"/>
    <tableColumn id="3" xr3:uid="{4E31CF52-DB18-49E3-8898-12216D53FC59}" name="ID"/>
    <tableColumn id="4" xr3:uid="{5B09D5AB-D0C6-49FE-807E-70ABDF6AF11D}" name="Tipo de erro"/>
    <tableColumn id="5" xr3:uid="{71B70795-84E8-4DDA-8841-B4CA4F5F4ABE}" name="Nível de Conformidade"/>
    <tableColumn id="6" xr3:uid="{D8F44340-1A8F-4D46-9563-FF8CC7812C3D}" name="Critério"/>
    <tableColumn id="7" xr3:uid="{4C269A63-9F84-42F2-B9B7-02CE3ECBF804}" name="Descrição"/>
    <tableColumn id="8" xr3:uid="{8238B52C-122E-4B5D-A9EE-AA100C855E40}" name="Número de ocorrências"/>
    <tableColumn id="9" xr3:uid="{A3044548-9EDD-4DEC-A03F-5E2FA16CCDAF}" name="Valor"/>
    <tableColumn id="10" xr3:uid="{8047DDE7-B075-458D-8074-1BC9CFC0D295}" name="Pontuação"/>
  </tableColumns>
  <tableStyleInfo name="TableStyleLight14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B94CD92D-A0CE-46E0-A363-F15F3DB6F193}" name="Table56" displayName="Table56" ref="B40:K74" totalsRowShown="0" headerRowDxfId="138" tableBorderDxfId="137">
  <autoFilter ref="B40:K74" xr:uid="{A3B88E40-E75C-4F7D-829B-0A8A0F0C494C}"/>
  <tableColumns count="10">
    <tableColumn id="1" xr3:uid="{EBCF8811-7407-4923-B611-7BA8A84A0ED8}" name="URI"/>
    <tableColumn id="2" xr3:uid="{B68685DB-9D4D-41D9-96E7-C30382BCB046}" name="Data" dataDxfId="136"/>
    <tableColumn id="3" xr3:uid="{C117FFD6-913F-4B73-9DEF-14C02D113760}" name="ID"/>
    <tableColumn id="4" xr3:uid="{20DE7B28-41CB-4ECE-BDF5-948D7002078D}" name="Tipo de erro"/>
    <tableColumn id="5" xr3:uid="{A0196DD7-3C28-40DD-9F7B-DCBE8732B746}" name="Nível de Conformidade"/>
    <tableColumn id="6" xr3:uid="{0350AFFB-D97E-4BA1-A93A-B47D6AB3E2FB}" name="Critério"/>
    <tableColumn id="7" xr3:uid="{7B3E7416-1755-42D9-A9AB-C937AA571A38}" name="Descrição"/>
    <tableColumn id="8" xr3:uid="{0423C437-E626-4D62-B685-BD3885736549}" name="Número de ocorrências"/>
    <tableColumn id="9" xr3:uid="{5FDA4C6D-F67D-4FBF-ABBB-7900DD376524}" name="Valor"/>
    <tableColumn id="10" xr3:uid="{E6EBDAB7-B7DE-4267-BFC7-60BC99C29638}" name="Pontuação"/>
  </tableColumns>
  <tableStyleInfo name="TableStyleLight14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247F9AA2-CB77-409E-A2C7-7458144AA6C5}" name="Table58" displayName="Table58" ref="B40:K75" totalsRowShown="0" headerRowDxfId="135" tableBorderDxfId="134">
  <autoFilter ref="B40:K75" xr:uid="{A3B88E40-E75C-4F7D-829B-0A8A0F0C494C}"/>
  <tableColumns count="10">
    <tableColumn id="1" xr3:uid="{5D6A9C02-B9FA-4E97-A4FD-6DB3E1EEC57F}" name="URI"/>
    <tableColumn id="2" xr3:uid="{8E124D8A-F8C7-4E37-A8FB-05396403ED79}" name="Data" dataDxfId="133"/>
    <tableColumn id="3" xr3:uid="{B9E54208-6EDD-48B2-AC12-FC40E019352E}" name="ID"/>
    <tableColumn id="4" xr3:uid="{CA01B6CC-2687-400F-9D59-BF6AF47D81BC}" name="Tipo de erro"/>
    <tableColumn id="5" xr3:uid="{58BFAB2E-BCA3-4C42-9CE0-474C2A69E6C9}" name="Nível de Conformidade"/>
    <tableColumn id="6" xr3:uid="{D194B217-09C8-4DDE-ACEA-65CAF1126ECA}" name="Critério"/>
    <tableColumn id="7" xr3:uid="{EF0BA881-0888-4E49-9067-4F0D6C93941F}" name="Descrição"/>
    <tableColumn id="8" xr3:uid="{5E7D083F-B4B6-486A-AA86-F457BF335BE4}" name="Número de ocorrências"/>
    <tableColumn id="9" xr3:uid="{3C101D3D-1DCD-442F-A422-EE9A918E750C}" name="Valor"/>
    <tableColumn id="10" xr3:uid="{E9BB379B-6A65-472E-95DB-5BDB62ED4C43}" name="Pontuação"/>
  </tableColumns>
  <tableStyleInfo name="TableStyleLight14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84913922-28A6-44C8-B261-508388340C5F}" name="Table59" displayName="Table59" ref="B40:K74" totalsRowShown="0" headerRowDxfId="132" tableBorderDxfId="131">
  <autoFilter ref="B40:K74" xr:uid="{A3B88E40-E75C-4F7D-829B-0A8A0F0C494C}"/>
  <tableColumns count="10">
    <tableColumn id="1" xr3:uid="{25F4C108-BB50-4500-9A89-4ACACE578178}" name="URI"/>
    <tableColumn id="2" xr3:uid="{133DECAC-999C-4E56-8077-2EAA846C4C55}" name="Data" dataDxfId="130"/>
    <tableColumn id="3" xr3:uid="{C73DD768-CC62-4BAE-B93A-8E5DFBE05D92}" name="ID"/>
    <tableColumn id="4" xr3:uid="{15642166-1DD0-42A9-B2AA-08656439097A}" name="Tipo de erro"/>
    <tableColumn id="5" xr3:uid="{CE0CA3DC-FD12-4B5B-9512-F8889DAA0A38}" name="Nível de Conformidade"/>
    <tableColumn id="6" xr3:uid="{1E59F574-A627-40B6-B4C0-B104A2043C1C}" name="Critério"/>
    <tableColumn id="7" xr3:uid="{0D8D98E9-C7EC-491D-A40C-74026F26846F}" name="Descrição"/>
    <tableColumn id="8" xr3:uid="{39131A46-66F4-4EFE-8502-4FC5C09922A2}" name="Número de ocorrências"/>
    <tableColumn id="9" xr3:uid="{299F7725-2DDB-41AD-8769-AF862B47C52A}" name="Valor"/>
    <tableColumn id="10" xr3:uid="{53B373A7-B998-4131-80C8-446A6CD28832}" name="Pontuação"/>
  </tableColumns>
  <tableStyleInfo name="TableStyleLight14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B7A8EC4C-B7A3-495D-AF16-21DFC52D27C6}" name="Table60" displayName="Table60" ref="B40:K75" totalsRowShown="0" headerRowDxfId="129" tableBorderDxfId="128">
  <autoFilter ref="B40:K75" xr:uid="{A3B88E40-E75C-4F7D-829B-0A8A0F0C494C}"/>
  <tableColumns count="10">
    <tableColumn id="1" xr3:uid="{DC7D715B-92B5-4E34-9C27-C47FB944FA53}" name="URI"/>
    <tableColumn id="2" xr3:uid="{59574DD2-0357-4D22-A181-D5DAF7AB8938}" name="Data" dataDxfId="127"/>
    <tableColumn id="3" xr3:uid="{BA8F70A6-FC99-4BB3-829E-0B83532C078A}" name="ID"/>
    <tableColumn id="4" xr3:uid="{B326C488-3F83-40F6-B283-E41445BE23FE}" name="Tipo de erro"/>
    <tableColumn id="5" xr3:uid="{3D0B2D5A-121E-4395-8607-9F48437848FA}" name="Nível de Conformidade"/>
    <tableColumn id="6" xr3:uid="{71287D20-2890-4DC4-B9BF-F2C42A22E974}" name="Critério"/>
    <tableColumn id="7" xr3:uid="{D81727A4-2E18-4B1B-95A7-0EF20E283A02}" name="Descrição"/>
    <tableColumn id="8" xr3:uid="{E915B3DA-D1CA-4A2F-B380-EC7913C6BCF9}" name="Número de ocorrências"/>
    <tableColumn id="9" xr3:uid="{2B1DC79B-AEEE-43CC-B069-A98BE87B2444}" name="Valor"/>
    <tableColumn id="10" xr3:uid="{F45BB673-C14E-4E8C-A8E7-0691195E5BB2}" name="Pontuação"/>
  </tableColumns>
  <tableStyleInfo name="TableStyleLight14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A4BB782A-6A73-4282-99F4-D54A8FF87FEE}" name="Table61" displayName="Table61" ref="B40:K74" totalsRowShown="0" headerRowDxfId="126" tableBorderDxfId="125">
  <autoFilter ref="B40:K74" xr:uid="{A3B88E40-E75C-4F7D-829B-0A8A0F0C494C}"/>
  <tableColumns count="10">
    <tableColumn id="1" xr3:uid="{5D3F1A47-D654-472A-BC94-FD8F9B259432}" name="URI"/>
    <tableColumn id="2" xr3:uid="{BFE597EF-9149-4604-9CB1-3BCCC2C71558}" name="Data" dataDxfId="124"/>
    <tableColumn id="3" xr3:uid="{B2BEAD58-4FCC-41AB-85C9-A208CAD8E17D}" name="ID"/>
    <tableColumn id="4" xr3:uid="{3033BB28-307A-425B-86A7-E4652C098335}" name="Tipo de erro"/>
    <tableColumn id="5" xr3:uid="{D9416330-2A57-4C4E-8DD2-1F88BFA3494B}" name="Nível de Conformidade"/>
    <tableColumn id="6" xr3:uid="{4738792A-F349-43EE-AB2D-1897DBCDDA28}" name="Critério"/>
    <tableColumn id="7" xr3:uid="{DB201644-A405-4237-B34D-CDE224E10D9B}" name="Descrição"/>
    <tableColumn id="8" xr3:uid="{FFD7F8C1-D323-45D2-AAAD-5243E2403252}" name="Número de ocorrências"/>
    <tableColumn id="9" xr3:uid="{AAA4E8DB-3C21-4D8C-98F3-E26DE39B9AA3}" name="Valor"/>
    <tableColumn id="10" xr3:uid="{ECD7191F-77E2-4318-A699-A1462C460D6D}" name="Pontuação"/>
  </tableColumns>
  <tableStyleInfo name="TableStyleLight14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195A7ECF-F9F3-412E-8E42-E3C00EECB77E}" name="Table578" displayName="Table578" ref="B40:K74" totalsRowShown="0" headerRowDxfId="283" tableBorderDxfId="282">
  <autoFilter ref="B40:K74" xr:uid="{F6CF11A6-0457-4924-969B-6EEE3F97F27E}"/>
  <tableColumns count="10">
    <tableColumn id="1" xr3:uid="{6C2FFE87-2E4A-4BCB-8AE9-358790736316}" name="URI"/>
    <tableColumn id="2" xr3:uid="{39F90E08-444F-43D4-8FB5-487EDCECC69F}" name="Data" dataDxfId="281"/>
    <tableColumn id="3" xr3:uid="{A26BAB7C-906E-4F59-AF0A-BD34F42E296B}" name="ID"/>
    <tableColumn id="4" xr3:uid="{553D2EE6-5A32-4937-A51D-8E9BEFC4948D}" name="Tipo de erro"/>
    <tableColumn id="5" xr3:uid="{64A9F5AF-70AF-4AE6-8D8A-06385A8A5771}" name="Nível de Conformidade"/>
    <tableColumn id="6" xr3:uid="{C76856E2-F255-4D7B-BFC8-B3B662AA05EE}" name="Critério"/>
    <tableColumn id="7" xr3:uid="{A1A8B381-E0D8-4C6C-B356-F0BB9B483365}" name="Descrição"/>
    <tableColumn id="8" xr3:uid="{561DBF27-3958-4878-91C8-031C21255564}" name="Número de ocorrências"/>
    <tableColumn id="9" xr3:uid="{516ACC76-A3F3-40B0-8B3E-26910BE974C1}" name="Valor"/>
    <tableColumn id="10" xr3:uid="{CB795DA4-AAF3-42C9-BB40-82C1895DB644}" name="Pontuação"/>
  </tableColumns>
  <tableStyleInfo name="TableStyleLight14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E6DCEC27-6AE0-4C26-8FBD-5C3A87292E06}" name="Table62" displayName="Table62" ref="B40:K74" totalsRowShown="0" headerRowDxfId="123" tableBorderDxfId="122">
  <autoFilter ref="B40:K74" xr:uid="{A3B88E40-E75C-4F7D-829B-0A8A0F0C494C}"/>
  <tableColumns count="10">
    <tableColumn id="1" xr3:uid="{8E4D0892-98E3-4F73-B7AB-6D323BC9AED8}" name="URI"/>
    <tableColumn id="2" xr3:uid="{76C19A90-63A1-45D4-9358-5082AF8FA5A7}" name="Data" dataDxfId="121"/>
    <tableColumn id="3" xr3:uid="{FE5214D7-3BD3-4DEB-904A-8EF24F4B0077}" name="ID"/>
    <tableColumn id="4" xr3:uid="{5004788A-7DAF-4D0A-A96B-982CD319385D}" name="Tipo de erro"/>
    <tableColumn id="5" xr3:uid="{EC5313D5-9E96-4B07-9F94-F998FF47390C}" name="Nível de Conformidade"/>
    <tableColumn id="6" xr3:uid="{8A53F0BA-10E6-4D1C-B739-E35E9CC1448F}" name="Critério"/>
    <tableColumn id="7" xr3:uid="{82DF10C0-EAB1-42ED-B02B-33AD60E96FE4}" name="Descrição"/>
    <tableColumn id="8" xr3:uid="{F377E2A6-5658-4687-9087-A11D0DF66E62}" name="Número de ocorrências"/>
    <tableColumn id="9" xr3:uid="{1ADAF87D-274B-4F4A-AE61-02E9832F80AB}" name="Valor"/>
    <tableColumn id="10" xr3:uid="{84684368-0E6C-4EC8-BE11-879AB9991553}" name="Pontuação"/>
  </tableColumns>
  <tableStyleInfo name="TableStyleLight14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83B4D3B2-019B-4647-B248-9D988ABBC215}" name="Table63" displayName="Table63" ref="B40:K76" totalsRowShown="0" headerRowDxfId="120" tableBorderDxfId="119">
  <autoFilter ref="B40:K76" xr:uid="{A3B88E40-E75C-4F7D-829B-0A8A0F0C494C}"/>
  <tableColumns count="10">
    <tableColumn id="1" xr3:uid="{9FD7B49B-F440-4937-A2CD-1F7A792FEBAA}" name="URI"/>
    <tableColumn id="2" xr3:uid="{705B20B7-1E0E-4884-93A3-CEE177C55B32}" name="Data" dataDxfId="118"/>
    <tableColumn id="3" xr3:uid="{8BDFABB9-351A-4FFD-9230-3F8348477EB6}" name="ID"/>
    <tableColumn id="4" xr3:uid="{F403D323-95EA-4A08-83CC-B1DA16C9F183}" name="Tipo de erro"/>
    <tableColumn id="5" xr3:uid="{58BF1CBB-EA03-4BF8-B728-DF24FE383D8B}" name="Nível de Conformidade"/>
    <tableColumn id="6" xr3:uid="{B4323743-44FB-4A91-92BB-E8F074CD3B9F}" name="Critério"/>
    <tableColumn id="7" xr3:uid="{C0025142-46FE-4193-A2DA-1B2E3C0E0DBA}" name="Descrição"/>
    <tableColumn id="8" xr3:uid="{B0C0E7A0-C71F-4016-AC60-1FB754FAA47F}" name="Número de ocorrências"/>
    <tableColumn id="9" xr3:uid="{94431522-F6A8-469F-9DAE-AF4E99ECD146}" name="Valor"/>
    <tableColumn id="10" xr3:uid="{9D7A342B-8801-4A9E-A266-59A23BF81551}" name="Pontuação"/>
  </tableColumns>
  <tableStyleInfo name="TableStyleLight14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8A794183-BBB3-4086-A3BD-BB388E1E6CFE}" name="Table64" displayName="Table64" ref="B40:K78" totalsRowShown="0" headerRowDxfId="117" tableBorderDxfId="116">
  <autoFilter ref="B40:K78" xr:uid="{A3B88E40-E75C-4F7D-829B-0A8A0F0C494C}"/>
  <tableColumns count="10">
    <tableColumn id="1" xr3:uid="{38F05685-6051-46B2-B403-01946F584E3A}" name="URI"/>
    <tableColumn id="2" xr3:uid="{4BA81B1F-98CB-4422-A0B6-367D8EDB7350}" name="Data" dataDxfId="115"/>
    <tableColumn id="3" xr3:uid="{656D1F60-5FA1-4B03-9FB9-3F45B950E3FF}" name="ID"/>
    <tableColumn id="4" xr3:uid="{94EB3273-817B-49AA-B792-280F3EF4BF07}" name="Tipo de erro"/>
    <tableColumn id="5" xr3:uid="{668FE132-1A06-45FD-BD20-790328DED0C0}" name="Nível de Conformidade"/>
    <tableColumn id="6" xr3:uid="{A3C6E67C-484D-4F18-98D2-EDFC0DE16EBC}" name="Critério"/>
    <tableColumn id="7" xr3:uid="{0369C2AC-FFFD-442F-A2CD-3AB20A6C0887}" name="Descrição"/>
    <tableColumn id="8" xr3:uid="{4AD18DC3-4F8B-44B4-A5A4-09CBCAECF3ED}" name="Número de ocorrências"/>
    <tableColumn id="9" xr3:uid="{6B6EC0AC-4DF7-498D-BE48-3073138EEE90}" name="Valor"/>
    <tableColumn id="10" xr3:uid="{E650D453-B922-4645-986E-4A95E8EE3335}" name="Pontuação"/>
  </tableColumns>
  <tableStyleInfo name="TableStyleLight14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D0F8B0B3-34B6-4400-AD42-096E8EA05889}" name="Table65" displayName="Table65" ref="B40:K74" totalsRowShown="0" headerRowDxfId="114" tableBorderDxfId="113">
  <autoFilter ref="B40:K74" xr:uid="{A3B88E40-E75C-4F7D-829B-0A8A0F0C494C}"/>
  <tableColumns count="10">
    <tableColumn id="1" xr3:uid="{7DC4C588-3FF4-4AFC-84D9-51416F07FBC4}" name="URI"/>
    <tableColumn id="2" xr3:uid="{A831E5A3-25A0-4EE8-BE64-82DADBD50F22}" name="Data" dataDxfId="112"/>
    <tableColumn id="3" xr3:uid="{CD4249A7-8C53-44A2-BE03-2CB085D3E330}" name="ID"/>
    <tableColumn id="4" xr3:uid="{D7D5210F-C04E-4D5D-B540-F1174647DCCE}" name="Tipo de erro"/>
    <tableColumn id="5" xr3:uid="{50AB3F6F-19CD-463C-9F1B-E5D6EA7E2CC1}" name="Nível de Conformidade"/>
    <tableColumn id="6" xr3:uid="{95E0C728-4FFC-4F73-AD38-102BF7384A13}" name="Critério"/>
    <tableColumn id="7" xr3:uid="{CA2FA630-FF44-48CF-8A0A-2D0741BB3F4A}" name="Descrição"/>
    <tableColumn id="8" xr3:uid="{0C16F51C-AF15-413F-9331-6908BD9DADEB}" name="Número de ocorrências"/>
    <tableColumn id="9" xr3:uid="{69FA60F4-FCC1-4C3E-B6D6-CE0FE7E49B45}" name="Valor"/>
    <tableColumn id="10" xr3:uid="{D46ED360-9E03-465B-B298-81A0B875DFF3}" name="Pontuação"/>
  </tableColumns>
  <tableStyleInfo name="TableStyleLight14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DEEE58E3-6F8E-46F8-995E-4C9A65CC959C}" name="Table651" displayName="Table651" ref="B40:K73" totalsRowShown="0" headerRowDxfId="111" tableBorderDxfId="110">
  <autoFilter ref="B40:K73" xr:uid="{A3B88E40-E75C-4F7D-829B-0A8A0F0C494C}"/>
  <tableColumns count="10">
    <tableColumn id="1" xr3:uid="{95ED136A-DF56-4715-9F0E-6EE46222E9ED}" name="URI"/>
    <tableColumn id="2" xr3:uid="{470A2045-7532-4BC5-8FE4-ADE071BA6265}" name="Data" dataDxfId="109"/>
    <tableColumn id="3" xr3:uid="{7537D517-1DDC-4B72-B5B9-A2767AA5CC4A}" name="ID"/>
    <tableColumn id="4" xr3:uid="{7BC41207-1458-48D5-BA7E-2A3D2383F5DE}" name="Tipo de erro"/>
    <tableColumn id="5" xr3:uid="{7B367FD5-2288-4E3D-8FFE-C73F01B7B5E5}" name="Nível de Conformidade"/>
    <tableColumn id="6" xr3:uid="{761C1BF8-130C-43D5-956A-6CC7214ABC9F}" name="Critério"/>
    <tableColumn id="7" xr3:uid="{DFD810CB-D703-433D-8DC5-C8A033CBB6FB}" name="Descrição"/>
    <tableColumn id="8" xr3:uid="{22485BD4-032C-4A45-88E9-A8B1C6361CBC}" name="Número de ocorrências"/>
    <tableColumn id="9" xr3:uid="{313705E6-7E6A-4DAE-BC06-45DDFA65D930}" name="Valor"/>
    <tableColumn id="10" xr3:uid="{7DA4942B-BB9F-4E27-902D-AB3673A60623}" name="Pontuação"/>
  </tableColumns>
  <tableStyleInfo name="TableStyleLight14" showFirstColumn="0" showLastColumn="0" showRowStripes="1" showColumnStripes="0"/>
</table>
</file>

<file path=xl/tables/table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1F855EC4-BD19-4A43-9EC2-58837BB16B79}" name="Table66" displayName="Table66" ref="B40:K74" totalsRowShown="0" headerRowDxfId="108" tableBorderDxfId="107">
  <autoFilter ref="B40:K74" xr:uid="{A3B88E40-E75C-4F7D-829B-0A8A0F0C494C}"/>
  <tableColumns count="10">
    <tableColumn id="1" xr3:uid="{BE43A70B-86CA-4A13-A2F1-28DA1E50124E}" name="URI"/>
    <tableColumn id="2" xr3:uid="{D4F4C7AD-29C6-422D-9D22-4B6DCD4EA895}" name="Data" dataDxfId="106"/>
    <tableColumn id="3" xr3:uid="{134C22AA-96E7-4A48-AA47-EA4EE7EED658}" name="ID"/>
    <tableColumn id="4" xr3:uid="{AC0BA14B-3075-4DE3-9ECC-B4845FCB608F}" name="Tipo de erro"/>
    <tableColumn id="5" xr3:uid="{BF2F6E3B-55C7-4988-BFE4-7BA8EDB5BC1C}" name="Nível de Conformidade"/>
    <tableColumn id="6" xr3:uid="{F01D45EF-EA55-4163-A23E-8E552A5DB2C0}" name="Critério"/>
    <tableColumn id="7" xr3:uid="{1CD4CE35-A384-4EC6-933A-87869DC0DE47}" name="Descrição"/>
    <tableColumn id="8" xr3:uid="{DDDF9830-53BA-4D37-BC03-9AC19E4614AA}" name="Número de ocorrências"/>
    <tableColumn id="9" xr3:uid="{5D92A63C-6DBC-4963-AFC0-B6D8EAD09032}" name="Valor"/>
    <tableColumn id="10" xr3:uid="{240836ED-9A61-442E-A2C0-CAACB3E08C6C}" name="Pontuação"/>
  </tableColumns>
  <tableStyleInfo name="TableStyleLight14" showFirstColumn="0" showLastColumn="0" showRowStripes="1" showColumnStripes="0"/>
</table>
</file>

<file path=xl/tables/table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361A134F-4CBD-4402-8636-009D8E024F73}" name="Table67" displayName="Table67" ref="B40:K74" totalsRowShown="0" headerRowDxfId="105" tableBorderDxfId="104">
  <autoFilter ref="B40:K74" xr:uid="{A3B88E40-E75C-4F7D-829B-0A8A0F0C494C}"/>
  <tableColumns count="10">
    <tableColumn id="1" xr3:uid="{AB080CAF-AF4E-41DD-A709-8E2C7DFE1942}" name="URI"/>
    <tableColumn id="2" xr3:uid="{E3774EEF-9559-4C77-B7CF-D1FFF1183D79}" name="Data" dataDxfId="103"/>
    <tableColumn id="3" xr3:uid="{AC8541EF-175C-4361-9733-CD670AFC58E1}" name="ID"/>
    <tableColumn id="4" xr3:uid="{DAE0FCC8-25B5-4825-A19E-F6280D2011A9}" name="Tipo de erro"/>
    <tableColumn id="5" xr3:uid="{0F5842FA-6530-4192-9BC7-C1546FBFA337}" name="Nível de Conformidade"/>
    <tableColumn id="6" xr3:uid="{F13E1F0F-FC74-4CEF-90BB-FDC4843D65E9}" name="Critério"/>
    <tableColumn id="7" xr3:uid="{D058B9D5-6AC9-47E9-93C1-F94A0115961E}" name="Descrição"/>
    <tableColumn id="8" xr3:uid="{4B1C0ABF-2B73-4E69-9C12-D640480CE14F}" name="Número de ocorrências"/>
    <tableColumn id="9" xr3:uid="{8F145AC4-E9AF-4DB1-B63D-703D99F05310}" name="Valor"/>
    <tableColumn id="10" xr3:uid="{74890E26-727B-48B1-8527-5ED955D050B5}" name="Pontuação"/>
  </tableColumns>
  <tableStyleInfo name="TableStyleLight14" showFirstColumn="0" showLastColumn="0" showRowStripes="1" showColumnStripes="0"/>
</table>
</file>

<file path=xl/tables/table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E08AD078-15A0-4EBE-843C-9AA0EF850898}" name="Table68" displayName="Table68" ref="B40:K74" totalsRowShown="0" headerRowDxfId="102" tableBorderDxfId="101">
  <autoFilter ref="B40:K74" xr:uid="{A3B88E40-E75C-4F7D-829B-0A8A0F0C494C}"/>
  <tableColumns count="10">
    <tableColumn id="1" xr3:uid="{838DDE5D-63C2-4FFB-AE02-4EA6E8DDFE6B}" name="URI"/>
    <tableColumn id="2" xr3:uid="{2CFEAA92-E022-409C-A97B-3D93EC896F2A}" name="Data" dataDxfId="100"/>
    <tableColumn id="3" xr3:uid="{2EE74F17-8901-42AC-8E88-13EADACF3B6C}" name="ID"/>
    <tableColumn id="4" xr3:uid="{C3741426-AD9D-4F0F-82BF-C826EAEF5CD4}" name="Tipo de erro"/>
    <tableColumn id="5" xr3:uid="{CA5320CF-5CE8-4D8D-B3B4-674F6B63ABF8}" name="Nível de Conformidade"/>
    <tableColumn id="6" xr3:uid="{B8137893-C7A2-4C83-A865-2FF9DC5B9BC7}" name="Critério"/>
    <tableColumn id="7" xr3:uid="{C6DDC327-A0BE-4778-A335-0DD4BC580A02}" name="Descrição"/>
    <tableColumn id="8" xr3:uid="{0F794C3B-2299-44CF-B101-6EE2E131E246}" name="Número de ocorrências"/>
    <tableColumn id="9" xr3:uid="{76082D76-529E-4017-B7F8-C84A69325FCB}" name="Valor"/>
    <tableColumn id="10" xr3:uid="{0514A787-817A-4D6B-90F8-C04A7D02E2CA}" name="Pontuação"/>
  </tableColumns>
  <tableStyleInfo name="TableStyleLight14" showFirstColumn="0" showLastColumn="0" showRowStripes="1" showColumnStripes="0"/>
</table>
</file>

<file path=xl/tables/table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425812FE-6C16-4D30-A0B7-3732EBD5ADD1}" name="Table69" displayName="Table69" ref="B40:K72" totalsRowShown="0" headerRowDxfId="99" tableBorderDxfId="98">
  <autoFilter ref="B40:K72" xr:uid="{A3B88E40-E75C-4F7D-829B-0A8A0F0C494C}"/>
  <tableColumns count="10">
    <tableColumn id="1" xr3:uid="{B332D53A-9FBB-4C41-B29E-1DEFDA84779D}" name="URI"/>
    <tableColumn id="2" xr3:uid="{DC33CCC4-E747-4710-8D33-00004B058C77}" name="Data" dataDxfId="97"/>
    <tableColumn id="3" xr3:uid="{A5149696-9FC8-4F67-9B11-48AA3EFFC987}" name="ID"/>
    <tableColumn id="4" xr3:uid="{B57EEFB6-4DAD-4C64-AE1E-B0BE1091D9A3}" name="Tipo de erro"/>
    <tableColumn id="5" xr3:uid="{AC65A8D3-3AAC-416E-98F0-D07C9197A8D0}" name="Nível de Conformidade"/>
    <tableColumn id="6" xr3:uid="{A93E79FA-D229-4716-A0EC-BFAD493E69DF}" name="Critério"/>
    <tableColumn id="7" xr3:uid="{569E6773-736E-4740-9367-E3350EAE97C0}" name="Descrição"/>
    <tableColumn id="8" xr3:uid="{5F500DAA-9485-4A54-A58B-370079782E45}" name="Número de ocorrências"/>
    <tableColumn id="9" xr3:uid="{9DC854F0-39A9-4267-AA06-F6927C795FF3}" name="Valor"/>
    <tableColumn id="10" xr3:uid="{63714BBA-0D88-4085-A000-9376F089658E}" name="Pontuação"/>
  </tableColumns>
  <tableStyleInfo name="TableStyleLight14" showFirstColumn="0" showLastColumn="0" showRowStripes="1" showColumnStripes="0"/>
</table>
</file>

<file path=xl/tables/table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CF067A03-B0F7-402B-A7B6-D27DD525BDC2}" name="Table70" displayName="Table70" ref="B40:K76" totalsRowShown="0" headerRowDxfId="96" tableBorderDxfId="95">
  <autoFilter ref="B40:K76" xr:uid="{A3B88E40-E75C-4F7D-829B-0A8A0F0C494C}"/>
  <tableColumns count="10">
    <tableColumn id="1" xr3:uid="{165005C2-4245-46E5-B172-E07E68BE7B99}" name="URI"/>
    <tableColumn id="2" xr3:uid="{624424C7-6272-499F-806D-25F0C906DAFF}" name="Data" dataDxfId="94"/>
    <tableColumn id="3" xr3:uid="{6100DEE5-3F37-4E5C-956F-8B27FFB0B30F}" name="ID"/>
    <tableColumn id="4" xr3:uid="{AFC90BCA-0A11-45D8-8797-0D26BEAD30D2}" name="Tipo de erro"/>
    <tableColumn id="5" xr3:uid="{515DB836-E371-4BC3-8416-9814FB394E1F}" name="Nível de Conformidade"/>
    <tableColumn id="6" xr3:uid="{12BD7F28-96C3-4BF1-8CCB-9A9386008F45}" name="Critério"/>
    <tableColumn id="7" xr3:uid="{17785FE9-DF83-4FB9-B49E-F6A14EDB1035}" name="Descrição"/>
    <tableColumn id="8" xr3:uid="{9B4BD720-0AAC-4527-92B6-8B5D64D49D52}" name="Número de ocorrências"/>
    <tableColumn id="9" xr3:uid="{0EC17544-E1A1-4B91-9C67-5CD520F68A02}" name="Valor"/>
    <tableColumn id="10" xr3:uid="{262837FD-8DDE-4FE9-A12F-096B54BA8715}" name="Pontuação"/>
  </tableColumns>
  <tableStyleInfo name="TableStyleLight14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716002B-EBA6-4739-B02B-1BE31B54D937}" name="Table8" displayName="Table8" ref="B40:K76" totalsRowShown="0" headerRowDxfId="280">
  <autoFilter ref="B40:K76" xr:uid="{C716002B-EBA6-4739-B02B-1BE31B54D937}"/>
  <tableColumns count="10">
    <tableColumn id="1" xr3:uid="{F1BB46A0-E1A6-4A45-BD0D-79E274994390}" name="URI"/>
    <tableColumn id="2" xr3:uid="{0D03CCC7-061A-4B02-A973-EAEBC7954F0E}" name="Data" dataDxfId="279"/>
    <tableColumn id="3" xr3:uid="{A3788A83-25EA-4340-94B3-62EB1A162B53}" name="ID"/>
    <tableColumn id="4" xr3:uid="{27AA5925-8612-4F07-B3F2-66B7EF317E42}" name="Tipo de erro"/>
    <tableColumn id="5" xr3:uid="{EB9B471A-D51C-42E3-8776-60975712379C}" name="Nível de Conformidade"/>
    <tableColumn id="6" xr3:uid="{EE8D4026-D78B-4D5C-A1C0-604C9AC70FE3}" name="Critério"/>
    <tableColumn id="7" xr3:uid="{6FF0685D-715D-4102-A071-30AB4B6AA6DE}" name="Descrição"/>
    <tableColumn id="8" xr3:uid="{260DFC59-8D30-4D1F-880E-7AA133FD7FBB}" name="Número de ocorrências"/>
    <tableColumn id="9" xr3:uid="{20DC7204-3BFE-4CBD-B274-97A119179036}" name="Valor"/>
    <tableColumn id="10" xr3:uid="{49E28E59-CEEC-4B3C-B3C1-2E2CB94455D5}" name="Pontuação"/>
  </tableColumns>
  <tableStyleInfo name="TableStyleLight14" showFirstColumn="0" showLastColumn="0" showRowStripes="1" showColumnStripes="0"/>
</table>
</file>

<file path=xl/tables/table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ACB80367-8AB5-4CAB-B8DA-D8D027F10AC1}" name="Table71" displayName="Table71" ref="B40:K75" totalsRowShown="0" headerRowDxfId="93" tableBorderDxfId="92">
  <autoFilter ref="B40:K75" xr:uid="{A3B88E40-E75C-4F7D-829B-0A8A0F0C494C}"/>
  <tableColumns count="10">
    <tableColumn id="1" xr3:uid="{E5557248-ECCC-4168-B2B4-E5118C631E4E}" name="URI"/>
    <tableColumn id="2" xr3:uid="{32181D7F-916B-4B35-B2EB-193E0A55CF0C}" name="Data" dataDxfId="91"/>
    <tableColumn id="3" xr3:uid="{CEE96F1B-2DF4-4D4D-92CC-2D72324482B6}" name="ID"/>
    <tableColumn id="4" xr3:uid="{1DFC5395-AEF7-4998-AC28-55B85184E5EB}" name="Tipo de erro"/>
    <tableColumn id="5" xr3:uid="{D9DB086C-69A6-4694-BB53-8008BF23DF74}" name="Nível de Conformidade"/>
    <tableColumn id="6" xr3:uid="{A4A8BD5C-C515-4D56-89BA-A5C0CEAF0AB9}" name="Critério"/>
    <tableColumn id="7" xr3:uid="{63E7EE6D-1A23-4A61-A44D-CBA93D58D467}" name="Descrição"/>
    <tableColumn id="8" xr3:uid="{A1F1103F-4348-4743-8305-A02234D887C0}" name="Número de ocorrências"/>
    <tableColumn id="9" xr3:uid="{BFCFF01C-FF20-41E3-8EA8-BABDC7B48D69}" name="Valor"/>
    <tableColumn id="10" xr3:uid="{5D3DE3D9-2360-411F-A555-B3B156BD372E}" name="Pontuação"/>
  </tableColumns>
  <tableStyleInfo name="TableStyleLight14" showFirstColumn="0" showLastColumn="0" showRowStripes="1" showColumnStripes="0"/>
</table>
</file>

<file path=xl/tables/table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F5EA396F-719C-45BA-A5BC-BA31DF860CF8}" name="Table72" displayName="Table72" ref="B40:K77" totalsRowShown="0" headerRowDxfId="90" tableBorderDxfId="89">
  <autoFilter ref="B40:K77" xr:uid="{A3B88E40-E75C-4F7D-829B-0A8A0F0C494C}"/>
  <tableColumns count="10">
    <tableColumn id="1" xr3:uid="{092E027E-E5CE-4E91-8A56-6EE2771F4352}" name="URI"/>
    <tableColumn id="2" xr3:uid="{5DE6497A-E644-41EC-A6D0-E47BB3E07630}" name="Data" dataDxfId="88"/>
    <tableColumn id="3" xr3:uid="{0CB2F008-BF79-42CC-AFC3-3869D1BAA5DA}" name="ID"/>
    <tableColumn id="4" xr3:uid="{E3B7A096-29F5-4EBB-8122-579C7C66D7C7}" name="Tipo de erro"/>
    <tableColumn id="5" xr3:uid="{0E42E8BD-7E5F-46C3-8DE5-A9CE12DAFE60}" name="Nível de Conformidade"/>
    <tableColumn id="6" xr3:uid="{DF5FA2ED-50C6-41A0-9E38-9A1891CD5E8A}" name="Critério"/>
    <tableColumn id="7" xr3:uid="{097B551C-7CB8-4CA5-8E1A-B2C57CDDA19E}" name="Descrição"/>
    <tableColumn id="8" xr3:uid="{970D0335-CF36-4DB7-8F1F-2D69EE98D422}" name="Número de ocorrências"/>
    <tableColumn id="9" xr3:uid="{826897EF-0315-4157-B0F2-6199C324F4CA}" name="Valor"/>
    <tableColumn id="10" xr3:uid="{D8D08E0C-30A4-49B3-B90E-CF17CBF81EDF}" name="Pontuação"/>
  </tableColumns>
  <tableStyleInfo name="TableStyleLight14" showFirstColumn="0" showLastColumn="0" showRowStripes="1" showColumnStripes="0"/>
</table>
</file>

<file path=xl/tables/table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ECA3693D-FE69-40EB-B95C-F9796A61A0AF}" name="Table76" displayName="Table76" ref="B40:K77" totalsRowShown="0" headerRowDxfId="87" tableBorderDxfId="86">
  <autoFilter ref="B40:K77" xr:uid="{A3B88E40-E75C-4F7D-829B-0A8A0F0C494C}"/>
  <tableColumns count="10">
    <tableColumn id="1" xr3:uid="{6052BE91-B528-4531-8237-A59C32B83627}" name="URI"/>
    <tableColumn id="2" xr3:uid="{48C6302F-BCBA-46A7-92EC-594510B23283}" name="Data" dataDxfId="85"/>
    <tableColumn id="3" xr3:uid="{C8FD960E-EF0B-4822-93AE-679B0BA5CB19}" name="ID"/>
    <tableColumn id="4" xr3:uid="{36C0EBBF-9065-4D04-BBAF-A989A963FA3B}" name="Tipo de erro"/>
    <tableColumn id="5" xr3:uid="{2E3DB2F4-59EF-4BCE-9F21-419682C9C4A9}" name="Nível de Conformidade"/>
    <tableColumn id="6" xr3:uid="{78201882-BABD-4852-9E3F-88FF66C549B6}" name="Critério"/>
    <tableColumn id="7" xr3:uid="{1EBF04C9-C7C9-40C7-B853-42A9165EAA26}" name="Descrição"/>
    <tableColumn id="8" xr3:uid="{DDCDA10E-35B8-4998-BE9A-AD93E6F0A67F}" name="Número de ocorrências"/>
    <tableColumn id="9" xr3:uid="{8F594C0A-EBA0-400F-8F4F-87C6406F72C4}" name="Valor"/>
    <tableColumn id="10" xr3:uid="{732955FE-4299-4886-B6DD-7641E610DAF3}" name="Pontuação"/>
  </tableColumns>
  <tableStyleInfo name="TableStyleLight14" showFirstColumn="0" showLastColumn="0" showRowStripes="1" showColumnStripes="0"/>
</table>
</file>

<file path=xl/tables/table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0F07F467-A9FB-40F3-B899-AA4F309BBC88}" name="Table77" displayName="Table77" ref="B40:K76" totalsRowShown="0" headerRowDxfId="84" tableBorderDxfId="83">
  <autoFilter ref="B40:K76" xr:uid="{A3B88E40-E75C-4F7D-829B-0A8A0F0C494C}"/>
  <tableColumns count="10">
    <tableColumn id="1" xr3:uid="{9C92BA26-6570-4F6D-8C2C-183E6EAE3B79}" name="URI"/>
    <tableColumn id="2" xr3:uid="{706CB4FC-F33A-4A8A-B88A-6B8D0F4D9329}" name="Data" dataDxfId="82"/>
    <tableColumn id="3" xr3:uid="{71C2F707-9D68-4E2D-80C0-DF91226C6088}" name="ID"/>
    <tableColumn id="4" xr3:uid="{BA35BBB4-9F47-4330-9E96-A7AE456BE730}" name="Tipo de erro"/>
    <tableColumn id="5" xr3:uid="{53D51F64-9031-48BF-A2A9-553B5C039454}" name="Nível de Conformidade"/>
    <tableColumn id="6" xr3:uid="{2D0F97B5-DC47-498A-9188-C0D7415A8AB3}" name="Critério"/>
    <tableColumn id="7" xr3:uid="{6A3DB19B-EA24-431C-9A96-6AC4654ADA3B}" name="Descrição"/>
    <tableColumn id="8" xr3:uid="{64D63D58-4435-4FBB-BD59-6FD6C3D416E5}" name="Número de ocorrências"/>
    <tableColumn id="9" xr3:uid="{9282A14A-71F3-482F-A2B6-D4D3E3BC8DC2}" name="Valor"/>
    <tableColumn id="10" xr3:uid="{2961C907-EF30-4D04-A399-18B7290434C3}" name="Pontuação"/>
  </tableColumns>
  <tableStyleInfo name="TableStyleLight14" showFirstColumn="0" showLastColumn="0" showRowStripes="1" showColumnStripes="0"/>
</table>
</file>

<file path=xl/tables/table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C1876108-4305-4332-BBCE-4ACE24C3EAE4}" name="Table78" displayName="Table78" ref="B40:K75" totalsRowShown="0" headerRowDxfId="81" tableBorderDxfId="80">
  <autoFilter ref="B40:K75" xr:uid="{A3B88E40-E75C-4F7D-829B-0A8A0F0C494C}"/>
  <tableColumns count="10">
    <tableColumn id="1" xr3:uid="{75A101E7-0A46-4B03-9C6F-B6B256CDD739}" name="URI"/>
    <tableColumn id="2" xr3:uid="{C9CAA325-22BA-4302-BFFD-06E239DD59EC}" name="Data" dataDxfId="79"/>
    <tableColumn id="3" xr3:uid="{056CECC6-F7B8-4F3C-B205-904BCB55BF85}" name="ID"/>
    <tableColumn id="4" xr3:uid="{86941AB8-9858-4CB5-A3ED-026929697E04}" name="Tipo de erro"/>
    <tableColumn id="5" xr3:uid="{5BFDDA56-63CC-4246-8A72-23A2E01EF5CA}" name="Nível de Conformidade"/>
    <tableColumn id="6" xr3:uid="{43B4C8B7-1F61-4FAF-95F5-30242A29A723}" name="Critério"/>
    <tableColumn id="7" xr3:uid="{361FC273-7360-4D15-A6D6-48865518D07D}" name="Descrição"/>
    <tableColumn id="8" xr3:uid="{F929735C-288C-45D0-9105-A05563CC43CD}" name="Número de ocorrências"/>
    <tableColumn id="9" xr3:uid="{EC453C80-87F9-4C55-8919-96773F9AD0C0}" name="Valor"/>
    <tableColumn id="10" xr3:uid="{60E164CE-3FD6-4086-9D51-3DF8B750ACCB}" name="Pontuação"/>
  </tableColumns>
  <tableStyleInfo name="TableStyleLight14" showFirstColumn="0" showLastColumn="0" showRowStripes="1" showColumnStripes="0"/>
</table>
</file>

<file path=xl/tables/table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BE857A8A-110D-4B7F-93D3-261696BBB7F0}" name="Table79" displayName="Table79" ref="B40:K77" totalsRowShown="0" headerRowDxfId="78" tableBorderDxfId="77">
  <autoFilter ref="B40:K77" xr:uid="{A3B88E40-E75C-4F7D-829B-0A8A0F0C494C}"/>
  <tableColumns count="10">
    <tableColumn id="1" xr3:uid="{84A5F175-45C1-4B48-A964-9FA706AC3129}" name="URI"/>
    <tableColumn id="2" xr3:uid="{009CB1CD-3B68-4F8E-AC9D-FB61AFA7DE37}" name="Data" dataDxfId="76"/>
    <tableColumn id="3" xr3:uid="{6AF8CE45-5077-41E1-AF1E-7C057DD5F1CF}" name="ID"/>
    <tableColumn id="4" xr3:uid="{52CC8AEB-A67D-4152-9A1B-3C9914D7CEEE}" name="Tipo de erro"/>
    <tableColumn id="5" xr3:uid="{0DE9944B-DDA4-4B29-A219-0642A472C72E}" name="Nível de Conformidade"/>
    <tableColumn id="6" xr3:uid="{AE2A99D6-E536-4C63-AC4E-81E7C80C355A}" name="Critério"/>
    <tableColumn id="7" xr3:uid="{EAABFED0-AC58-481B-B36F-16596B349C7D}" name="Descrição"/>
    <tableColumn id="8" xr3:uid="{0037C455-8D0F-404B-9DDD-1631AE09970F}" name="Número de ocorrências"/>
    <tableColumn id="9" xr3:uid="{36E22C5A-ECE1-489E-B011-8B475E6B00FF}" name="Valor"/>
    <tableColumn id="10" xr3:uid="{E1066420-93F2-4E7E-BD7F-9C8F2BCE7FDD}" name="Pontuação"/>
  </tableColumns>
  <tableStyleInfo name="TableStyleLight14" showFirstColumn="0" showLastColumn="0" showRowStripes="1" showColumnStripes="0"/>
</table>
</file>

<file path=xl/tables/table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198FC72D-1760-413B-BA3C-E4F11C1A7443}" name="Table80" displayName="Table80" ref="B40:K77" totalsRowShown="0" headerRowDxfId="75" tableBorderDxfId="74">
  <autoFilter ref="B40:K77" xr:uid="{A3B88E40-E75C-4F7D-829B-0A8A0F0C494C}"/>
  <tableColumns count="10">
    <tableColumn id="1" xr3:uid="{A4956534-D1E6-41B2-8020-9EE3E96FF97C}" name="URI"/>
    <tableColumn id="2" xr3:uid="{AF325445-490C-43BA-8F87-CDD42C9CE999}" name="Data" dataDxfId="73"/>
    <tableColumn id="3" xr3:uid="{EDE35545-B7E8-4EDF-9F23-84A554A5197E}" name="ID"/>
    <tableColumn id="4" xr3:uid="{7C7774D0-1D95-4720-8E24-A174911260C7}" name="Tipo de erro"/>
    <tableColumn id="5" xr3:uid="{B35E8D0C-C06C-470C-A27B-D5D79C82D4C7}" name="Nível de Conformidade"/>
    <tableColumn id="6" xr3:uid="{F9E371C8-C00F-4F40-A813-9E6121634A7F}" name="Critério"/>
    <tableColumn id="7" xr3:uid="{965F6609-1CCF-4342-83F0-64CB5FA61668}" name="Descrição"/>
    <tableColumn id="8" xr3:uid="{D6F16C79-500E-4515-9C5A-2B4AD22C1CB4}" name="Número de ocorrências"/>
    <tableColumn id="9" xr3:uid="{C496C983-77DF-4032-BAD1-23E981C61898}" name="Valor"/>
    <tableColumn id="10" xr3:uid="{5C47946D-A601-4436-9997-D02EC85D5B58}" name="Pontuação"/>
  </tableColumns>
  <tableStyleInfo name="TableStyleLight14" showFirstColumn="0" showLastColumn="0" showRowStripes="1" showColumnStripes="0"/>
</table>
</file>

<file path=xl/tables/table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16479449-5446-458C-A7AA-B701448643A1}" name="Table81" displayName="Table81" ref="B40:K77" totalsRowShown="0" headerRowDxfId="72" tableBorderDxfId="71">
  <autoFilter ref="B40:K77" xr:uid="{A3B88E40-E75C-4F7D-829B-0A8A0F0C494C}"/>
  <tableColumns count="10">
    <tableColumn id="1" xr3:uid="{AC05262E-D7F4-432F-9A34-189EB3F0B73B}" name="URI"/>
    <tableColumn id="2" xr3:uid="{70BF1A2C-011A-4235-A9C9-683609AF78C6}" name="Data" dataDxfId="70"/>
    <tableColumn id="3" xr3:uid="{764C222F-1DCE-4918-A6F0-3BCE4219B15C}" name="ID"/>
    <tableColumn id="4" xr3:uid="{492F0E06-4E0E-4280-84A7-C375EE648F21}" name="Tipo de erro"/>
    <tableColumn id="5" xr3:uid="{35882C1D-DBFA-4BA2-A99A-BBA8219F40A4}" name="Nível de Conformidade"/>
    <tableColumn id="6" xr3:uid="{D1BBC3B6-C921-45F9-827A-BDC5AD4CAC60}" name="Critério"/>
    <tableColumn id="7" xr3:uid="{52598172-41FC-439C-8045-5CCA59C25C40}" name="Descrição"/>
    <tableColumn id="8" xr3:uid="{D20BA4EA-7DBC-4AD0-8961-D9F1D328AC45}" name="Número de ocorrências"/>
    <tableColumn id="9" xr3:uid="{256BF9D2-D50B-41C9-841C-306A21A67618}" name="Valor"/>
    <tableColumn id="10" xr3:uid="{B903D5BD-7E36-430E-8CC5-8E608BF65630}" name="Pontuação"/>
  </tableColumns>
  <tableStyleInfo name="TableStyleLight14" showFirstColumn="0" showLastColumn="0" showRowStripes="1" showColumnStripes="0"/>
</table>
</file>

<file path=xl/tables/table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11869794-FBF7-40F5-9DBD-BA6FA1152BBC}" name="Table82" displayName="Table82" ref="B40:K77" totalsRowShown="0" headerRowDxfId="69" tableBorderDxfId="68">
  <autoFilter ref="B40:K77" xr:uid="{A3B88E40-E75C-4F7D-829B-0A8A0F0C494C}"/>
  <tableColumns count="10">
    <tableColumn id="1" xr3:uid="{5626A18E-961F-4895-A6C6-B1847EEA8DD6}" name="URI"/>
    <tableColumn id="2" xr3:uid="{C9D5B124-FCCA-451D-A269-439E020E30A2}" name="Data" dataDxfId="67"/>
    <tableColumn id="3" xr3:uid="{CB1B845A-F75A-41B8-8528-B711C6980490}" name="ID"/>
    <tableColumn id="4" xr3:uid="{B374B472-A4ED-49E8-AFC1-4D3F3890D19C}" name="Tipo de erro"/>
    <tableColumn id="5" xr3:uid="{1365C7C5-B27E-4587-B0F4-3AE9A0BDFE1B}" name="Nível de Conformidade"/>
    <tableColumn id="6" xr3:uid="{F9AF51CF-E31B-4C66-831A-4D55B4384433}" name="Critério"/>
    <tableColumn id="7" xr3:uid="{14B2FF78-F780-4A99-80A0-B34058D61B89}" name="Descrição"/>
    <tableColumn id="8" xr3:uid="{23ACD7F8-E4E2-4010-9D47-73FD595E6559}" name="Número de ocorrências"/>
    <tableColumn id="9" xr3:uid="{1D11BDF7-6A10-4D90-8B57-D6295D6AC8E7}" name="Valor"/>
    <tableColumn id="10" xr3:uid="{5BB48793-309E-41B3-801F-4B2133ADAC3E}" name="Pontuação"/>
  </tableColumns>
  <tableStyleInfo name="TableStyleLight14" showFirstColumn="0" showLastColumn="0" showRowStripes="1" showColumnStripes="0"/>
</table>
</file>

<file path=xl/tables/table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8CB90104-BA4A-4495-B764-E88D13F5F3B2}" name="Table83" displayName="Table83" ref="B40:K77" totalsRowShown="0" headerRowDxfId="66" tableBorderDxfId="65">
  <autoFilter ref="B40:K77" xr:uid="{A3B88E40-E75C-4F7D-829B-0A8A0F0C494C}"/>
  <tableColumns count="10">
    <tableColumn id="1" xr3:uid="{E9847BE1-E3C3-49DB-874F-ACC292F27423}" name="URI"/>
    <tableColumn id="2" xr3:uid="{1D047EB7-A794-4060-B20D-D59B5F9EADB8}" name="Data" dataDxfId="64"/>
    <tableColumn id="3" xr3:uid="{E6CB72E5-D34D-4CEE-83F6-C2F1A686E042}" name="ID"/>
    <tableColumn id="4" xr3:uid="{E63E2812-DBEC-40D1-BACF-F9FAA9266567}" name="Tipo de erro"/>
    <tableColumn id="5" xr3:uid="{2A763158-36A9-4B7C-BFC7-AA48FA4DACE0}" name="Nível de Conformidade"/>
    <tableColumn id="6" xr3:uid="{88FAF53C-8150-4D09-A2C0-A7F2DE47D445}" name="Critério"/>
    <tableColumn id="7" xr3:uid="{DE7417EA-E124-43EA-A590-467B1E02F797}" name="Descrição"/>
    <tableColumn id="8" xr3:uid="{AA2FAC68-F745-47BD-9427-966F1499EFE1}" name="Número de ocorrências"/>
    <tableColumn id="9" xr3:uid="{0996B86D-DA3A-4B3F-9356-1CA7FC1ADA76}" name="Valor"/>
    <tableColumn id="10" xr3:uid="{7A8F7201-1A71-4B7C-AB82-E890A3FCA413}" name="Pontuação"/>
  </tableColumns>
  <tableStyleInfo name="TableStyleLight14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C2608BD-C1AF-491E-B679-CD09AB62A29E}" name="Table9" displayName="Table9" ref="B40:K76" totalsRowShown="0" headerRowDxfId="278" tableBorderDxfId="277">
  <autoFilter ref="B40:K76" xr:uid="{0C2608BD-C1AF-491E-B679-CD09AB62A29E}"/>
  <tableColumns count="10">
    <tableColumn id="1" xr3:uid="{3C485D35-50F0-48F5-8AFF-6F498DEAA96B}" name="URI"/>
    <tableColumn id="2" xr3:uid="{69B3A3F4-01AE-4D4A-B821-C600C3E71A98}" name="Data" dataDxfId="276"/>
    <tableColumn id="3" xr3:uid="{E090E222-8D10-4B6F-90A6-2460940C54B0}" name="ID"/>
    <tableColumn id="4" xr3:uid="{43720694-256A-4C55-82EE-751062E7EEC4}" name="Tipo de erro"/>
    <tableColumn id="5" xr3:uid="{8018D611-EA16-4A05-85CD-86CD1544F841}" name="Nível de Conformidade"/>
    <tableColumn id="6" xr3:uid="{AEE32E03-10BD-49F6-9689-DD10DAE6F01C}" name="Critério"/>
    <tableColumn id="7" xr3:uid="{ED2F0714-EAFA-458C-AA89-3312971BA098}" name="Descrição"/>
    <tableColumn id="8" xr3:uid="{2BE223B8-DB68-42F3-B737-C47E81606EAD}" name="Número de ocorrências"/>
    <tableColumn id="9" xr3:uid="{1F04B69A-EF83-4B06-8675-CC1F5C1C9097}" name="Valor"/>
    <tableColumn id="10" xr3:uid="{DB2F319D-E5D5-49A5-AE9B-2477970B2801}" name="Pontuação"/>
  </tableColumns>
  <tableStyleInfo name="TableStyleLight14" showFirstColumn="0" showLastColumn="0" showRowStripes="1" showColumnStripes="0"/>
</table>
</file>

<file path=xl/tables/table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4DF27261-D075-4A31-A945-70233F250571}" name="Table84" displayName="Table84" ref="B40:K77" totalsRowShown="0" headerRowDxfId="63" tableBorderDxfId="62">
  <autoFilter ref="B40:K77" xr:uid="{A3B88E40-E75C-4F7D-829B-0A8A0F0C494C}"/>
  <tableColumns count="10">
    <tableColumn id="1" xr3:uid="{5BE48782-25AC-4B8B-8C44-C932468597FE}" name="URI"/>
    <tableColumn id="2" xr3:uid="{DEC51F8E-12C7-4400-B141-1A81478B9901}" name="Data" dataDxfId="61"/>
    <tableColumn id="3" xr3:uid="{0ABA1ED7-2893-4DCC-9FF2-F47E71EF2687}" name="ID"/>
    <tableColumn id="4" xr3:uid="{8ADA2CF7-9159-4FEA-86A5-D35DA833B96F}" name="Tipo de erro"/>
    <tableColumn id="5" xr3:uid="{2C2D826D-40E2-4D9A-8C22-B81AB780B747}" name="Nível de Conformidade"/>
    <tableColumn id="6" xr3:uid="{DAD9C04D-0B0E-43D4-ACAD-2943EED0935D}" name="Critério"/>
    <tableColumn id="7" xr3:uid="{633321CB-8B10-4ED3-9F4E-B1BD2CD5AD83}" name="Descrição"/>
    <tableColumn id="8" xr3:uid="{4E7A5076-E3C8-49ED-81F9-102BACA75929}" name="Número de ocorrências"/>
    <tableColumn id="9" xr3:uid="{C07EE5D3-59CE-4285-B43A-5C745C709F5E}" name="Valor"/>
    <tableColumn id="10" xr3:uid="{53C08762-F246-480D-90D6-12BC17EC12E0}" name="Pontuação"/>
  </tableColumns>
  <tableStyleInfo name="TableStyleLight14" showFirstColumn="0" showLastColumn="0" showRowStripes="1" showColumnStripes="0"/>
</table>
</file>

<file path=xl/tables/table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D0F88960-482C-456C-902A-F4B31509B44F}" name="Table85" displayName="Table85" ref="B40:K76" totalsRowShown="0" headerRowDxfId="60" tableBorderDxfId="59">
  <autoFilter ref="B40:K76" xr:uid="{A3B88E40-E75C-4F7D-829B-0A8A0F0C494C}"/>
  <tableColumns count="10">
    <tableColumn id="1" xr3:uid="{88F64F10-1AB6-4900-81BC-A3E2C12D1C54}" name="URI"/>
    <tableColumn id="2" xr3:uid="{265E9A21-121E-432D-8C2E-DE5B480F1548}" name="Data" dataDxfId="58"/>
    <tableColumn id="3" xr3:uid="{1BC9F2A1-2CCE-4A6C-BC39-EDF80DEF9AA4}" name="ID"/>
    <tableColumn id="4" xr3:uid="{B1545614-6741-472B-9137-3884195A553B}" name="Tipo de erro"/>
    <tableColumn id="5" xr3:uid="{0B314DAB-D541-40F8-891A-24617E686849}" name="Nível de Conformidade"/>
    <tableColumn id="6" xr3:uid="{C65E0629-29A2-451A-A54F-51F20F24F726}" name="Critério"/>
    <tableColumn id="7" xr3:uid="{B42B1B3D-4F0C-44D8-914A-008E7BE7C5B0}" name="Descrição"/>
    <tableColumn id="8" xr3:uid="{7CB4728A-6AEE-458B-803A-39F127D9EC69}" name="Número de ocorrências"/>
    <tableColumn id="9" xr3:uid="{CF317FB7-EDB5-409F-A13F-EE87BDBDE302}" name="Valor"/>
    <tableColumn id="10" xr3:uid="{D4CB78F0-04D5-4CB4-BE47-78416D5CBCB7}" name="Pontuação"/>
  </tableColumns>
  <tableStyleInfo name="TableStyleLight14" showFirstColumn="0" showLastColumn="0" showRowStripes="1" showColumnStripes="0"/>
</table>
</file>

<file path=xl/tables/table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81ADBDFC-117D-44E5-8882-A23634E16427}" name="Table87" displayName="Table87" ref="B40:K77" totalsRowShown="0" headerRowDxfId="57" tableBorderDxfId="56">
  <autoFilter ref="B40:K77" xr:uid="{A3B88E40-E75C-4F7D-829B-0A8A0F0C494C}"/>
  <tableColumns count="10">
    <tableColumn id="1" xr3:uid="{A58264FA-BA3C-48A2-A628-4645B75EF9FB}" name="URI"/>
    <tableColumn id="2" xr3:uid="{A6E6963C-B9F2-445D-AE80-EB3ACF2005E1}" name="Data" dataDxfId="55"/>
    <tableColumn id="3" xr3:uid="{910F58FD-FBCD-4619-8E8E-BFACF41A2769}" name="ID"/>
    <tableColumn id="4" xr3:uid="{13591C2D-8D30-415B-ADDD-6BA542E16A51}" name="Tipo de erro"/>
    <tableColumn id="5" xr3:uid="{E7C0DE16-219C-458C-8745-FB1372B9EDDF}" name="Nível de Conformidade"/>
    <tableColumn id="6" xr3:uid="{0BDF989E-0B0D-492E-AA00-D988EC355E10}" name="Critério"/>
    <tableColumn id="7" xr3:uid="{F650A2E7-DEB2-4576-845C-8466E4101C6B}" name="Descrição"/>
    <tableColumn id="8" xr3:uid="{9EBFF160-5CDD-470D-BB70-0BE71FB781F6}" name="Número de ocorrências"/>
    <tableColumn id="9" xr3:uid="{1CB0CAD6-2B50-479D-B156-88101F6CFDCA}" name="Valor"/>
    <tableColumn id="10" xr3:uid="{78362114-C8B0-49BF-8396-5CFC994CE1C9}" name="Pontuação"/>
  </tableColumns>
  <tableStyleInfo name="TableStyleLight14" showFirstColumn="0" showLastColumn="0" showRowStripes="1" showColumnStripes="0"/>
</table>
</file>

<file path=xl/tables/table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95A812FD-C50E-4DEF-A34C-57CF45C4CD7A}" name="Table73" displayName="Table73" ref="B40:K74" totalsRowShown="0" headerRowDxfId="54" tableBorderDxfId="53">
  <autoFilter ref="B40:K74" xr:uid="{A3B88E40-E75C-4F7D-829B-0A8A0F0C494C}"/>
  <tableColumns count="10">
    <tableColumn id="1" xr3:uid="{364EE1FC-A98E-44EE-B3CE-0C40BD324DF7}" name="URI"/>
    <tableColumn id="2" xr3:uid="{B51969DE-1BF5-4986-9EBB-4061CD38D45C}" name="Data" dataDxfId="52"/>
    <tableColumn id="3" xr3:uid="{0C46CDBE-84E3-44B2-8BC6-20917329EF7D}" name="ID"/>
    <tableColumn id="4" xr3:uid="{3034D600-8779-455C-853E-7C09D52CE18D}" name="Tipo de erro"/>
    <tableColumn id="5" xr3:uid="{5D916446-1CC1-4882-8C31-9949DDE05059}" name="Nível de Conformidade"/>
    <tableColumn id="6" xr3:uid="{55271A0B-6D14-41FA-BDDE-9EE3D583C47D}" name="Critério"/>
    <tableColumn id="7" xr3:uid="{5A52E63A-C874-4BC1-9346-D96264D25D0E}" name="Descrição"/>
    <tableColumn id="8" xr3:uid="{3F0210A7-1398-4355-A7D2-5F34AF8E854E}" name="Número de ocorrências"/>
    <tableColumn id="9" xr3:uid="{8AE2B3D5-C94F-44C7-809D-46B7B51C0A9F}" name="Valor"/>
    <tableColumn id="10" xr3:uid="{83895DC9-3309-40B1-9280-11EC1D1E1236}" name="Pontuação"/>
  </tableColumns>
  <tableStyleInfo name="TableStyleLight14" showFirstColumn="0" showLastColumn="0" showRowStripes="1" showColumnStripes="0"/>
</table>
</file>

<file path=xl/tables/table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254CF5B1-3A2F-4239-9D97-3A62B08B5DEA}" name="Table74" displayName="Table74" ref="B40:K78" totalsRowShown="0" headerRowDxfId="51" tableBorderDxfId="50">
  <autoFilter ref="B40:K78" xr:uid="{A3B88E40-E75C-4F7D-829B-0A8A0F0C494C}"/>
  <tableColumns count="10">
    <tableColumn id="1" xr3:uid="{3CD232BD-A6D4-4D8C-9248-C9279AE81511}" name="URI"/>
    <tableColumn id="2" xr3:uid="{63667147-E1FD-4659-AF49-471DA7D8A1CF}" name="Data" dataDxfId="49"/>
    <tableColumn id="3" xr3:uid="{3B80A05C-9258-4F97-ACBC-E6EF16BC1B32}" name="ID"/>
    <tableColumn id="4" xr3:uid="{B022EF3B-7D4F-4CC2-BCF9-C085E0A86DD6}" name="Tipo de erro"/>
    <tableColumn id="5" xr3:uid="{AB24931C-C185-4986-81F9-BA912D38338E}" name="Nível de Conformidade"/>
    <tableColumn id="6" xr3:uid="{34FE61F1-FC43-4921-BD18-E69BF81B9703}" name="Critério"/>
    <tableColumn id="7" xr3:uid="{99E302DE-D672-4D6A-A475-52AFBF670ECB}" name="Descrição"/>
    <tableColumn id="8" xr3:uid="{4F319CA2-E38E-46AA-8771-424A9DFF4949}" name="Número de ocorrências"/>
    <tableColumn id="9" xr3:uid="{24E6F474-6CCE-4968-AD99-57B94B264DAC}" name="Valor"/>
    <tableColumn id="10" xr3:uid="{10DB2AD1-06B9-42ED-A73E-14A510E5A017}" name="Pontuação"/>
  </tableColumns>
  <tableStyleInfo name="TableStyleLight14" showFirstColumn="0" showLastColumn="0" showRowStripes="1" showColumnStripes="0"/>
</table>
</file>

<file path=xl/tables/table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FCD2E8B6-02EB-4AA1-9279-12B623B1D9DC}" name="Table86" displayName="Table86" ref="B40:K74" totalsRowShown="0" headerRowDxfId="48" tableBorderDxfId="47">
  <autoFilter ref="B40:K74" xr:uid="{A3B88E40-E75C-4F7D-829B-0A8A0F0C494C}"/>
  <tableColumns count="10">
    <tableColumn id="1" xr3:uid="{1BAD6502-9598-479A-B622-E25A90C58290}" name="URI"/>
    <tableColumn id="2" xr3:uid="{57E64B14-2549-4F64-BCF7-7EA3665B5293}" name="Data" dataDxfId="46"/>
    <tableColumn id="3" xr3:uid="{17F6856B-06F9-4885-8EAD-C6F8118438EF}" name="ID"/>
    <tableColumn id="4" xr3:uid="{6ED3D47B-C6BB-4B75-ABA8-8F8EE52F4DBF}" name="Tipo de erro"/>
    <tableColumn id="5" xr3:uid="{2896DE7A-DAA0-49FF-BFE6-F9BCFB7DA2FA}" name="Nível de Conformidade"/>
    <tableColumn id="6" xr3:uid="{3A81760E-5569-4B1C-8851-DD8E733EE4C3}" name="Critério"/>
    <tableColumn id="7" xr3:uid="{00286913-824B-4E59-BDC6-B3D1D24D07A7}" name="Descrição"/>
    <tableColumn id="8" xr3:uid="{CA500C30-B2B2-4E45-9DF9-1669718731E3}" name="Número de ocorrências"/>
    <tableColumn id="9" xr3:uid="{EA95C026-78ED-4D14-A1C5-624473CEDBEC}" name="Valor"/>
    <tableColumn id="10" xr3:uid="{CFFA1815-DC96-4650-BC86-7C68DA1FC9C9}" name="Pontuação"/>
  </tableColumns>
  <tableStyleInfo name="TableStyleLight14" showFirstColumn="0" showLastColumn="0" showRowStripes="1" showColumnStripes="0"/>
</table>
</file>

<file path=xl/tables/table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3E08289A-CED6-4A26-89CF-D484C0FC10B7}" name="Table88" displayName="Table88" ref="B40:K78" totalsRowShown="0" headerRowDxfId="45" tableBorderDxfId="44">
  <autoFilter ref="B40:K78" xr:uid="{A3B88E40-E75C-4F7D-829B-0A8A0F0C494C}"/>
  <tableColumns count="10">
    <tableColumn id="1" xr3:uid="{C72138E3-AA27-424B-8579-37649635E690}" name="URI"/>
    <tableColumn id="2" xr3:uid="{42DAB883-CA9A-479E-A8BB-5E1DEAEBDF7E}" name="Data" dataDxfId="43"/>
    <tableColumn id="3" xr3:uid="{BB613737-24FA-4AC6-A20D-C6EF031A2769}" name="ID"/>
    <tableColumn id="4" xr3:uid="{BB686108-7C4F-4DE2-B9F0-B7F8465EA0C5}" name="Tipo de erro"/>
    <tableColumn id="5" xr3:uid="{DBE4C672-1A33-4258-B177-E4F23E4D06D2}" name="Nível de Conformidade"/>
    <tableColumn id="6" xr3:uid="{3C624164-7AFA-45B3-8B4E-31A17582404C}" name="Critério"/>
    <tableColumn id="7" xr3:uid="{CCC38EDD-0302-48A5-A4FA-509836F5D987}" name="Descrição"/>
    <tableColumn id="8" xr3:uid="{8FC8ECEF-8BCA-4E0D-8EC9-8E689480C501}" name="Número de ocorrências"/>
    <tableColumn id="9" xr3:uid="{62B5D317-627F-47D7-847D-9B61850AA078}" name="Valor"/>
    <tableColumn id="10" xr3:uid="{1E2B78AE-4305-4783-8B03-2F19337F3B5B}" name="Pontuação"/>
  </tableColumns>
  <tableStyleInfo name="TableStyleLight14" showFirstColumn="0" showLastColumn="0" showRowStripes="1" showColumnStripes="0"/>
</table>
</file>

<file path=xl/tables/table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BE2BF68E-A15F-4B6E-A0B3-0A66A5A86D6C}" name="Table89" displayName="Table89" ref="B40:K78" totalsRowShown="0" headerRowDxfId="42" tableBorderDxfId="41">
  <autoFilter ref="B40:K78" xr:uid="{A3B88E40-E75C-4F7D-829B-0A8A0F0C494C}"/>
  <tableColumns count="10">
    <tableColumn id="1" xr3:uid="{A503D276-085F-4D17-B59B-E76D693A5B35}" name="URI"/>
    <tableColumn id="2" xr3:uid="{A09CF46F-41A2-4E72-B6AA-345499B226A4}" name="Data" dataDxfId="40"/>
    <tableColumn id="3" xr3:uid="{D9301EE4-6DAB-4727-8E30-C42A7CA47474}" name="ID"/>
    <tableColumn id="4" xr3:uid="{9C37952A-DD89-4088-9C89-3187C8F5C8A2}" name="Tipo de erro"/>
    <tableColumn id="5" xr3:uid="{6F965DB9-DA60-43E1-B97D-384E3581A7A3}" name="Nível de Conformidade"/>
    <tableColumn id="6" xr3:uid="{F092DE77-24CF-4633-89E6-E39A0F756F20}" name="Critério"/>
    <tableColumn id="7" xr3:uid="{1E0DDFFF-E6EA-493F-B831-DD1F4EF3EB3C}" name="Descrição"/>
    <tableColumn id="8" xr3:uid="{D04A3068-32F1-4744-BF0F-63A7EC6831FE}" name="Número de ocorrências"/>
    <tableColumn id="9" xr3:uid="{025868CC-E1D9-4FB3-AAB6-1C91F8985212}" name="Valor"/>
    <tableColumn id="10" xr3:uid="{2A3617C5-BD88-4F84-ADA9-6C46CF572998}" name="Pontuação"/>
  </tableColumns>
  <tableStyleInfo name="TableStyleLight14" showFirstColumn="0" showLastColumn="0" showRowStripes="1" showColumnStripes="0"/>
</table>
</file>

<file path=xl/tables/table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F149D47B-E114-4319-9FDD-235C5E6BD912}" name="Table90" displayName="Table90" ref="B40:K77" totalsRowShown="0" headerRowDxfId="39" tableBorderDxfId="38">
  <autoFilter ref="B40:K77" xr:uid="{A3B88E40-E75C-4F7D-829B-0A8A0F0C494C}"/>
  <tableColumns count="10">
    <tableColumn id="1" xr3:uid="{E4BB0907-57EE-4035-9CC7-BD94A258E3FE}" name="URI"/>
    <tableColumn id="2" xr3:uid="{E165B718-AE69-4627-AA94-1801A9D99A3C}" name="Data" dataDxfId="37"/>
    <tableColumn id="3" xr3:uid="{56192893-B94D-4202-9DC3-458BB0E3E651}" name="ID"/>
    <tableColumn id="4" xr3:uid="{CB8D7802-EDAD-4F07-AA95-5941576C3337}" name="Tipo de erro"/>
    <tableColumn id="5" xr3:uid="{A94D48C9-4B07-46F1-AAEF-F94C72FB9449}" name="Nível de Conformidade"/>
    <tableColumn id="6" xr3:uid="{6CBED6E4-04D5-4D79-B2A3-6073B44EA761}" name="Critério"/>
    <tableColumn id="7" xr3:uid="{BF6931F8-46F6-4AF5-B9E4-3E0DB2607998}" name="Descrição"/>
    <tableColumn id="8" xr3:uid="{1B31729B-3947-4CC7-BC30-3DAC7A17AD51}" name="Número de ocorrências"/>
    <tableColumn id="9" xr3:uid="{833CFB99-02F4-489D-A5D8-BE5D27FBF048}" name="Valor"/>
    <tableColumn id="10" xr3:uid="{BDA43832-19C1-4DE6-8938-B9C0406B0165}" name="Pontuação"/>
  </tableColumns>
  <tableStyleInfo name="TableStyleLight14" showFirstColumn="0" showLastColumn="0" showRowStripes="1" showColumnStripes="0"/>
</table>
</file>

<file path=xl/tables/table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58110BFD-93FA-4A5D-BCE3-E5F8B7D9BD0B}" name="Table91" displayName="Table91" ref="B40:K77" totalsRowShown="0" headerRowDxfId="36" tableBorderDxfId="35">
  <autoFilter ref="B40:K77" xr:uid="{A3B88E40-E75C-4F7D-829B-0A8A0F0C494C}"/>
  <tableColumns count="10">
    <tableColumn id="1" xr3:uid="{A88DEDBC-4335-4B4F-BAF9-3DB40C08A85B}" name="URI"/>
    <tableColumn id="2" xr3:uid="{8906220D-0E4C-4082-9170-D0248512D9EC}" name="Data" dataDxfId="34"/>
    <tableColumn id="3" xr3:uid="{C8C44194-D87C-4A6C-A47C-54332CDCDA06}" name="ID"/>
    <tableColumn id="4" xr3:uid="{10ED97B4-99F5-4839-9316-823419EEFBD9}" name="Tipo de erro"/>
    <tableColumn id="5" xr3:uid="{2808D92E-0472-49BF-BFBD-1B4191150F65}" name="Nível de Conformidade"/>
    <tableColumn id="6" xr3:uid="{72B59158-A737-462E-8D89-0EA8640DE82D}" name="Critério"/>
    <tableColumn id="7" xr3:uid="{E6CCCB93-3735-4A76-B4B7-FE0886B2FCAB}" name="Descrição"/>
    <tableColumn id="8" xr3:uid="{FDD6F7A3-40F2-48CC-9B51-FAEEF3E3F212}" name="Número de ocorrências"/>
    <tableColumn id="9" xr3:uid="{2A2C563D-DF58-49CA-B080-E2CB40645F13}" name="Valor"/>
    <tableColumn id="10" xr3:uid="{EB9BE788-46E1-4CB5-942D-E71A72D635FD}" name="Pontuação"/>
  </tableColumns>
  <tableStyleInfo name="TableStyleLight14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60FD7783-CE04-4BF8-9043-9CA9BA026121}" name="Table10" displayName="Table10" ref="B40:K76" totalsRowShown="0" headerRowDxfId="275" tableBorderDxfId="274">
  <autoFilter ref="B40:K76" xr:uid="{60FD7783-CE04-4BF8-9043-9CA9BA026121}"/>
  <tableColumns count="10">
    <tableColumn id="1" xr3:uid="{912851B3-A503-4C57-A7E9-37417B8A1A0C}" name="URI"/>
    <tableColumn id="2" xr3:uid="{457D2D7A-991D-4CE1-9E3B-4745FE71D3E7}" name="Data" dataDxfId="273"/>
    <tableColumn id="3" xr3:uid="{E6F5D7E1-99A1-4C7C-84E7-AF26639A3614}" name="ID"/>
    <tableColumn id="4" xr3:uid="{E97EC9F2-5B0E-4168-B336-6AF1F84066AB}" name="Tipo de erro"/>
    <tableColumn id="5" xr3:uid="{222006BA-12EF-4918-A74C-44B69BAD1BF8}" name="Nível de Conformidade"/>
    <tableColumn id="6" xr3:uid="{F70B2E34-4797-46F9-9CA5-D7EA1CBC5C9F}" name="Critério"/>
    <tableColumn id="7" xr3:uid="{316CB6F5-0C98-4EB0-BA79-6D2F6CEB30F1}" name="Descrição"/>
    <tableColumn id="8" xr3:uid="{660524D7-34D1-4BE5-8DBB-8E3D23F15338}" name="Número de ocorrências"/>
    <tableColumn id="9" xr3:uid="{807DEA1D-DF18-4297-B51A-8AFDCA0D0560}" name="Valor"/>
    <tableColumn id="10" xr3:uid="{AAE6EB3F-1B7D-489F-845A-4AFEC2CC1C7E}" name="Pontuação"/>
  </tableColumns>
  <tableStyleInfo name="TableStyleLight14" showFirstColumn="0" showLastColumn="0" showRowStripes="1" showColumnStripes="0"/>
</table>
</file>

<file path=xl/tables/table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D23794A5-8B46-4975-B441-A4D93BC9F4B8}" name="Table92" displayName="Table92" ref="B40:K74" totalsRowShown="0" headerRowDxfId="33" tableBorderDxfId="32">
  <autoFilter ref="B40:K74" xr:uid="{A3B88E40-E75C-4F7D-829B-0A8A0F0C494C}"/>
  <tableColumns count="10">
    <tableColumn id="1" xr3:uid="{680DC5AC-886F-4882-B02F-E5BD04B40C1E}" name="URI"/>
    <tableColumn id="2" xr3:uid="{9BD7A8C3-7208-4308-BED4-1D64E3552D32}" name="Data" dataDxfId="31"/>
    <tableColumn id="3" xr3:uid="{641D7E7C-7541-4B21-B609-A2F8BD343C30}" name="ID"/>
    <tableColumn id="4" xr3:uid="{D68242DA-26A0-484A-B712-6B22EA6A6F4E}" name="Tipo de erro"/>
    <tableColumn id="5" xr3:uid="{27E19672-BE00-4C62-9647-64C3FE24EB88}" name="Nível de Conformidade"/>
    <tableColumn id="6" xr3:uid="{8F59F586-DB83-4707-BFB4-B51B6B87F098}" name="Critério"/>
    <tableColumn id="7" xr3:uid="{32A97F80-7671-4619-982D-BB55F991F1D0}" name="Descrição"/>
    <tableColumn id="8" xr3:uid="{4E51E8AD-E3C6-4033-A198-D178F9EECF40}" name="Número de ocorrências"/>
    <tableColumn id="9" xr3:uid="{52E750B6-9B31-4E75-A372-77B4B03581CF}" name="Valor"/>
    <tableColumn id="10" xr3:uid="{89A49A7E-51C0-469E-99BE-8C7CA4F5E941}" name="Pontuação"/>
  </tableColumns>
  <tableStyleInfo name="TableStyleLight14" showFirstColumn="0" showLastColumn="0" showRowStripes="1" showColumnStripes="0"/>
</table>
</file>

<file path=xl/tables/table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0F327E6B-AFB7-4C33-8222-5DAE521B28E3}" name="Table93" displayName="Table93" ref="B40:K77" totalsRowShown="0" headerRowDxfId="30" tableBorderDxfId="29">
  <autoFilter ref="B40:K77" xr:uid="{A3B88E40-E75C-4F7D-829B-0A8A0F0C494C}"/>
  <tableColumns count="10">
    <tableColumn id="1" xr3:uid="{26FCC17D-B285-4D16-A2F6-4EDBF7AC3A1B}" name="URI"/>
    <tableColumn id="2" xr3:uid="{FE625544-8924-4622-82ED-C5C677292953}" name="Data" dataDxfId="28"/>
    <tableColumn id="3" xr3:uid="{1A311751-B9D5-4DCA-BB1F-835C635A1B68}" name="ID"/>
    <tableColumn id="4" xr3:uid="{8E3621A3-D3F6-4550-ABD0-6B62ACF31C35}" name="Tipo de erro"/>
    <tableColumn id="5" xr3:uid="{8D6DDBA5-AC6C-4F5E-8A3C-F954904365F9}" name="Nível de Conformidade"/>
    <tableColumn id="6" xr3:uid="{35FFBEF1-CE52-465A-9E4E-D07D9DD2D2B6}" name="Critério"/>
    <tableColumn id="7" xr3:uid="{673FDBE8-B744-473B-9926-3D7116B53527}" name="Descrição"/>
    <tableColumn id="8" xr3:uid="{F3C0C3E5-748F-459B-83C9-0286FBB75962}" name="Número de ocorrências"/>
    <tableColumn id="9" xr3:uid="{0AD73E58-82A7-469F-B288-AA9784A80C3F}" name="Valor"/>
    <tableColumn id="10" xr3:uid="{8C2B1CE2-FEDD-45F8-9CC4-2696A965EEAD}" name="Pontuação"/>
  </tableColumns>
  <tableStyleInfo name="TableStyleLight14" showFirstColumn="0" showLastColumn="0" showRowStripes="1" showColumnStripes="0"/>
</table>
</file>

<file path=xl/tables/table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9307CCC4-EE9B-4EB1-ACFA-990BA8774440}" name="Table94" displayName="Table94" ref="B40:K74" totalsRowShown="0" headerRowDxfId="27" tableBorderDxfId="26">
  <autoFilter ref="B40:K74" xr:uid="{A3B88E40-E75C-4F7D-829B-0A8A0F0C494C}"/>
  <tableColumns count="10">
    <tableColumn id="1" xr3:uid="{B4C31DAD-8568-4FF5-BD2D-74310E1ED1E5}" name="URI"/>
    <tableColumn id="2" xr3:uid="{87B7FE0D-078D-45EE-BC14-B184452B826A}" name="Data" dataDxfId="25"/>
    <tableColumn id="3" xr3:uid="{9E2FEAAF-32E5-447B-908E-AA37C9008EA3}" name="ID"/>
    <tableColumn id="4" xr3:uid="{C41CD43D-31B0-4841-AC40-037296E02BB6}" name="Tipo de erro"/>
    <tableColumn id="5" xr3:uid="{74A4F5F9-E350-46CD-AD15-25A3F5088770}" name="Nível de Conformidade"/>
    <tableColumn id="6" xr3:uid="{0DF7D2E9-1DF5-4701-81E6-8FFC2AE9F7CC}" name="Critério"/>
    <tableColumn id="7" xr3:uid="{270A3CEC-6C24-48AE-8FEC-307FB38A55B5}" name="Descrição"/>
    <tableColumn id="8" xr3:uid="{9EE154F9-937D-4F99-9624-703972B436E8}" name="Número de ocorrências"/>
    <tableColumn id="9" xr3:uid="{F042D726-5D1E-4E5D-9ED7-15D866B470B5}" name="Valor"/>
    <tableColumn id="10" xr3:uid="{72E1D271-1B6E-4EE6-B98C-5ED65CEBC8F0}" name="Pontuação"/>
  </tableColumns>
  <tableStyleInfo name="TableStyleLight14" showFirstColumn="0" showLastColumn="0" showRowStripes="1" showColumnStripes="0"/>
</table>
</file>

<file path=xl/tables/table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228A6FDE-5CCC-4C70-B728-F10DBB1DE922}" name="Table95" displayName="Table95" ref="B40:K74" totalsRowShown="0" headerRowDxfId="24" tableBorderDxfId="23">
  <autoFilter ref="B40:K74" xr:uid="{A3B88E40-E75C-4F7D-829B-0A8A0F0C494C}"/>
  <tableColumns count="10">
    <tableColumn id="1" xr3:uid="{D02F23DC-83F2-4EA0-B2E5-E3D6E1BB5575}" name="URI"/>
    <tableColumn id="2" xr3:uid="{80AF150A-5C53-48B9-B6BC-A43A3EF33844}" name="Data" dataDxfId="22"/>
    <tableColumn id="3" xr3:uid="{A8521E51-4EFC-4E0D-884F-E10F67582CE7}" name="ID"/>
    <tableColumn id="4" xr3:uid="{8A5BC619-13CA-460B-BD19-18CFF8202C36}" name="Tipo de erro"/>
    <tableColumn id="5" xr3:uid="{CD76A204-5ADF-4458-918F-42456E263B93}" name="Nível de Conformidade"/>
    <tableColumn id="6" xr3:uid="{952733F2-C114-486C-A604-2BB1C6C87145}" name="Critério"/>
    <tableColumn id="7" xr3:uid="{AF0C5857-3DF0-43D7-AA12-1BAFA085E83E}" name="Descrição"/>
    <tableColumn id="8" xr3:uid="{4889DD3D-3B5F-4B1E-ADE5-10033EC72CB8}" name="Número de ocorrências"/>
    <tableColumn id="9" xr3:uid="{7A0CBDBC-A2CD-4449-828F-D73246875C17}" name="Valor"/>
    <tableColumn id="10" xr3:uid="{73024F35-52FD-433C-9122-F344E4600AFE}" name="Pontuação"/>
  </tableColumns>
  <tableStyleInfo name="TableStyleLight14" showFirstColumn="0" showLastColumn="0" showRowStripes="1" showColumnStripes="0"/>
</table>
</file>

<file path=xl/tables/table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A44AD4F5-2F8D-4739-B540-05D41C1F8566}" name="Table96" displayName="Table96" ref="B40:K72" totalsRowShown="0" headerRowDxfId="21" tableBorderDxfId="20">
  <autoFilter ref="B40:K72" xr:uid="{A3B88E40-E75C-4F7D-829B-0A8A0F0C494C}"/>
  <tableColumns count="10">
    <tableColumn id="1" xr3:uid="{C435A566-B80C-4F36-9079-C5DBB5E251FB}" name="URI"/>
    <tableColumn id="2" xr3:uid="{12851F14-14F2-4DCF-8AE4-41FA4020A1AA}" name="Data" dataDxfId="19"/>
    <tableColumn id="3" xr3:uid="{B00747B6-4C92-47C7-B451-B5FFC5272CB3}" name="ID"/>
    <tableColumn id="4" xr3:uid="{3AEE514E-AF7B-4D4F-AB2C-21F438317135}" name="Tipo de erro"/>
    <tableColumn id="5" xr3:uid="{AA3AF4A6-B8B6-41FA-A448-44A1F1169CD1}" name="Nível de Conformidade"/>
    <tableColumn id="6" xr3:uid="{DCF306BF-7C40-4372-8818-9A4E9A13139D}" name="Critério"/>
    <tableColumn id="7" xr3:uid="{3EB41534-BEA9-4804-B644-0FB65FB870B7}" name="Descrição"/>
    <tableColumn id="8" xr3:uid="{BFD6B80D-ED94-4E36-A4CD-6F306B4565CE}" name="Número de ocorrências"/>
    <tableColumn id="9" xr3:uid="{ACBF4121-6CF0-4A39-83AF-FCCD05B95083}" name="Valor"/>
    <tableColumn id="10" xr3:uid="{AC257586-9EBE-4BC2-9873-C30C30297BA5}" name="Pontuação"/>
  </tableColumns>
  <tableStyleInfo name="TableStyleLight14" showFirstColumn="0" showLastColumn="0" showRowStripes="1" showColumnStripes="0"/>
</table>
</file>

<file path=xl/tables/table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6EA29DD9-B919-4B3E-99AD-9F23652FF628}" name="Table97" displayName="Table97" ref="B40:K72" totalsRowShown="0" headerRowDxfId="18" tableBorderDxfId="17">
  <autoFilter ref="B40:K72" xr:uid="{A3B88E40-E75C-4F7D-829B-0A8A0F0C494C}"/>
  <tableColumns count="10">
    <tableColumn id="1" xr3:uid="{85EAFB48-7D14-4780-9892-3257339D56D3}" name="URI"/>
    <tableColumn id="2" xr3:uid="{1752BAC3-9B66-41CF-911B-6D2DB07C8849}" name="Data" dataDxfId="16"/>
    <tableColumn id="3" xr3:uid="{47563F30-83A9-46D8-AEEB-08513F0B6DF7}" name="ID"/>
    <tableColumn id="4" xr3:uid="{64D10F74-416B-411F-A1DC-DF41454BB213}" name="Tipo de erro"/>
    <tableColumn id="5" xr3:uid="{A41A66AB-9EC9-41B4-B273-AE8A71103E20}" name="Nível de Conformidade"/>
    <tableColumn id="6" xr3:uid="{48AEFB40-833A-4F05-9DDD-BBB8C27CBA58}" name="Critério"/>
    <tableColumn id="7" xr3:uid="{3A038BE6-CED3-4A46-A3E7-E30C58DCDB05}" name="Descrição"/>
    <tableColumn id="8" xr3:uid="{C441B891-286F-4DB3-905A-6AD459B08395}" name="Número de ocorrências"/>
    <tableColumn id="9" xr3:uid="{D43706F6-49EC-44E2-AC6B-2AAD7D77F191}" name="Valor"/>
    <tableColumn id="10" xr3:uid="{FAF95643-F763-403F-91E1-9194886A1C0A}" name="Pontuação"/>
  </tableColumns>
  <tableStyleInfo name="TableStyleLight14" showFirstColumn="0" showLastColumn="0" showRowStripes="1" showColumnStripes="0"/>
</table>
</file>

<file path=xl/tables/table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CB0D56E6-7038-415B-9DB3-141B79E20F9A}" name="Table98" displayName="Table98" ref="B40:K74" totalsRowShown="0" headerRowDxfId="15" tableBorderDxfId="14">
  <autoFilter ref="B40:K74" xr:uid="{A3B88E40-E75C-4F7D-829B-0A8A0F0C494C}"/>
  <tableColumns count="10">
    <tableColumn id="1" xr3:uid="{745BF084-8797-437F-968D-4E71E75CAC45}" name="URI"/>
    <tableColumn id="2" xr3:uid="{5C0DFB7E-B4C6-47C3-AB34-96B23E67501B}" name="Data" dataDxfId="13"/>
    <tableColumn id="3" xr3:uid="{63710BAC-E02B-4050-B614-7FCBDFA43C35}" name="ID"/>
    <tableColumn id="4" xr3:uid="{F4B1E564-13AE-4149-BD22-7A1B5CAC882D}" name="Tipo de erro"/>
    <tableColumn id="5" xr3:uid="{2950498F-0F88-43E3-B8E8-636193576C3D}" name="Nível de Conformidade"/>
    <tableColumn id="6" xr3:uid="{FF6BA1C6-C192-401F-9D29-DBE97B93493C}" name="Critério"/>
    <tableColumn id="7" xr3:uid="{C11F2C6E-FEF6-4956-8661-50C3EFDCEF34}" name="Descrição"/>
    <tableColumn id="8" xr3:uid="{2FFEFE16-AE37-4884-9312-5C31520E78D7}" name="Número de ocorrências"/>
    <tableColumn id="9" xr3:uid="{9CDE8A89-6D9F-488E-8A01-C3E9B02DE775}" name="Valor"/>
    <tableColumn id="10" xr3:uid="{56004271-5DFA-4BD6-A0F0-7A04D3065FEB}" name="Pontuação"/>
  </tableColumns>
  <tableStyleInfo name="TableStyleLight14" showFirstColumn="0" showLastColumn="0" showRowStripes="1" showColumnStripes="0"/>
</table>
</file>

<file path=xl/tables/table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E97AF9C2-D37C-4A69-82B9-9A1C5FBE8163}" name="Table99" displayName="Table99" ref="B40:K76" totalsRowShown="0" headerRowDxfId="12" tableBorderDxfId="11">
  <autoFilter ref="B40:K76" xr:uid="{A3B88E40-E75C-4F7D-829B-0A8A0F0C494C}"/>
  <tableColumns count="10">
    <tableColumn id="1" xr3:uid="{BCDB161E-D22D-441A-85BC-491D65A44A38}" name="URI"/>
    <tableColumn id="2" xr3:uid="{4963B542-D232-433C-A4C0-B302D5636566}" name="Data" dataDxfId="10"/>
    <tableColumn id="3" xr3:uid="{FCAE3430-18F3-4F4A-A082-23A6266E862A}" name="ID"/>
    <tableColumn id="4" xr3:uid="{6D366F96-D592-40EA-B8BA-2196CF0287C2}" name="Tipo de erro"/>
    <tableColumn id="5" xr3:uid="{1DC6C95C-A14A-4FD4-8ECA-64FE03E45087}" name="Nível de Conformidade"/>
    <tableColumn id="6" xr3:uid="{AB53A685-4299-4802-B5C7-48E970262B08}" name="Critério"/>
    <tableColumn id="7" xr3:uid="{7A28C91A-B7A9-46AF-8547-547535A38E9B}" name="Descrição"/>
    <tableColumn id="8" xr3:uid="{CFD070C8-57D0-4A28-BC2A-8D9184F41115}" name="Número de ocorrências"/>
    <tableColumn id="9" xr3:uid="{2B036D1B-9F17-446F-BE19-7498D23AB853}" name="Valor"/>
    <tableColumn id="10" xr3:uid="{6C9E7E8F-AAB2-4002-A244-78E6B91B2182}" name="Pontuação"/>
  </tableColumns>
  <tableStyleInfo name="TableStyleLight14" showFirstColumn="0" showLastColumn="0" showRowStripes="1" showColumnStripes="0"/>
</table>
</file>

<file path=xl/tables/table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B7C90757-E81B-4E06-8929-B1FADA4CE544}" name="Table100" displayName="Table100" ref="B40:K73" totalsRowShown="0" headerRowDxfId="9" tableBorderDxfId="8">
  <autoFilter ref="B40:K73" xr:uid="{A3B88E40-E75C-4F7D-829B-0A8A0F0C494C}"/>
  <tableColumns count="10">
    <tableColumn id="1" xr3:uid="{B526DE51-58A4-4075-AFCD-90EA23345915}" name="URI"/>
    <tableColumn id="2" xr3:uid="{1B9A3BC4-5BA4-4047-832B-212267E7E3B4}" name="Data" dataDxfId="7"/>
    <tableColumn id="3" xr3:uid="{8F75642C-A8A6-427F-A14B-B8AC10F2D009}" name="ID"/>
    <tableColumn id="4" xr3:uid="{ED2B090C-2432-4870-888C-CED037FC0D08}" name="Tipo de erro"/>
    <tableColumn id="5" xr3:uid="{3300F9CF-E987-4746-89AC-829F8FE915DD}" name="Nível de Conformidade"/>
    <tableColumn id="6" xr3:uid="{D5ACAC45-490A-4E01-8840-1FF0377FD81F}" name="Critério"/>
    <tableColumn id="7" xr3:uid="{5EA95442-5E8C-4215-81B1-2CC92AE5DD79}" name="Descrição"/>
    <tableColumn id="8" xr3:uid="{B26C4DBC-8761-40DA-915A-F0C891B20203}" name="Número de ocorrências"/>
    <tableColumn id="9" xr3:uid="{8C572039-73E6-4C70-9D65-660277FB9119}" name="Valor"/>
    <tableColumn id="10" xr3:uid="{D4952433-6D68-43F7-A844-8977957AE782}" name="Pontuação"/>
  </tableColumns>
  <tableStyleInfo name="TableStyleLight14" showFirstColumn="0" showLastColumn="0" showRowStripes="1" showColumnStripes="0"/>
</table>
</file>

<file path=xl/tables/table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349BCE6F-15D9-445E-9329-4B948E52C83E}" name="Table101" displayName="Table101" ref="B40:K69" totalsRowShown="0" headerRowDxfId="6" tableBorderDxfId="5">
  <autoFilter ref="B40:K69" xr:uid="{A3B88E40-E75C-4F7D-829B-0A8A0F0C494C}"/>
  <tableColumns count="10">
    <tableColumn id="1" xr3:uid="{F6FB945F-49B0-4101-BF53-B8C475E72BE1}" name="URI"/>
    <tableColumn id="2" xr3:uid="{8301BB70-4BD0-4BD6-ABB5-7C5D38CE60BD}" name="Data" dataDxfId="4"/>
    <tableColumn id="3" xr3:uid="{548139E5-1D04-4D02-A596-6A9319041C59}" name="ID"/>
    <tableColumn id="4" xr3:uid="{737C1177-EC52-488E-B496-E6A993C72314}" name="Tipo de erro"/>
    <tableColumn id="5" xr3:uid="{8D8C4F4C-5648-4A2F-B9EC-6C2B27E1F2A7}" name="Nível de Conformidade"/>
    <tableColumn id="6" xr3:uid="{26B46FEF-857E-4BCE-A268-F000A918C577}" name="Critério"/>
    <tableColumn id="7" xr3:uid="{094B3AFF-01D1-4D36-A57A-228581CBDC0D}" name="Descrição"/>
    <tableColumn id="8" xr3:uid="{9B2FA6D5-067C-44B8-9036-69FBCE4F2131}" name="Número de ocorrências"/>
    <tableColumn id="9" xr3:uid="{8A6B8353-2073-427C-812B-34E6920D8993}" name="Valor"/>
    <tableColumn id="10" xr3:uid="{3D11EE30-E0D0-4BE0-90AC-6D774CBEB7F7}" name="Pontuação"/>
  </tableColumns>
  <tableStyleInfo name="TableStyleLight1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iefp.pt/legislacao" TargetMode="External"/><Relationship Id="rId21" Type="http://schemas.openxmlformats.org/officeDocument/2006/relationships/hyperlink" Target="https://rocketvalidator.com/s/7921a6c9-dd40-4d83-b87f-610cdf44c652" TargetMode="External"/><Relationship Id="rId42" Type="http://schemas.openxmlformats.org/officeDocument/2006/relationships/hyperlink" Target="https://www.iefp.pt/declaracoes" TargetMode="External"/><Relationship Id="rId63" Type="http://schemas.openxmlformats.org/officeDocument/2006/relationships/hyperlink" Target="https://rocketvalidator.com/s/f57ada65-45f0-4c59-9183-b4ada8447d98" TargetMode="External"/><Relationship Id="rId84" Type="http://schemas.openxmlformats.org/officeDocument/2006/relationships/hyperlink" Target="https://www.iefp.pt/modalidades-de-formacao" TargetMode="External"/><Relationship Id="rId138" Type="http://schemas.openxmlformats.org/officeDocument/2006/relationships/hyperlink" Target="https://www.iefp.pt/incentivo-a-aceitacao-de-ofertas" TargetMode="External"/><Relationship Id="rId159" Type="http://schemas.openxmlformats.org/officeDocument/2006/relationships/hyperlink" Target="https://rocketvalidator.com/s/55917f8f-be69-4437-95fb-02f7bc2e4460" TargetMode="External"/><Relationship Id="rId170" Type="http://schemas.openxmlformats.org/officeDocument/2006/relationships/hyperlink" Target="https://www.iefp.pt/perguntas-frequentes" TargetMode="External"/><Relationship Id="rId107" Type="http://schemas.openxmlformats.org/officeDocument/2006/relationships/hyperlink" Target="https://rocketvalidator.com/s/a23e15f6-8ebe-4592-bd57-32e389cf4431" TargetMode="External"/><Relationship Id="rId11" Type="http://schemas.openxmlformats.org/officeDocument/2006/relationships/hyperlink" Target="https://www.iefp.pt/estatisticas" TargetMode="External"/><Relationship Id="rId32" Type="http://schemas.openxmlformats.org/officeDocument/2006/relationships/hyperlink" Target="https://rocketvalidator.com/s/f38a8513-cc50-472f-8269-933cc2c7b7aa" TargetMode="External"/><Relationship Id="rId53" Type="http://schemas.openxmlformats.org/officeDocument/2006/relationships/hyperlink" Target="https://rocketvalidator.com/s/bb2d91ea-4f44-44d8-9ded-82bdc4b304b3" TargetMode="External"/><Relationship Id="rId74" Type="http://schemas.openxmlformats.org/officeDocument/2006/relationships/hyperlink" Target="https://rocketvalidator.com/s/45be61d5-5b86-4bd3-be21-b76ea5106c3c" TargetMode="External"/><Relationship Id="rId128" Type="http://schemas.openxmlformats.org/officeDocument/2006/relationships/hyperlink" Target="https://rocketvalidator.com/s/52491ef3-6273-4287-863f-5a4475c3ac6c" TargetMode="External"/><Relationship Id="rId149" Type="http://schemas.openxmlformats.org/officeDocument/2006/relationships/hyperlink" Target="https://www.iefp.pt/medidas-de-emprego" TargetMode="External"/><Relationship Id="rId5" Type="http://schemas.openxmlformats.org/officeDocument/2006/relationships/hyperlink" Target="https://www.iefp.pt/recursos-humanos" TargetMode="External"/><Relationship Id="rId95" Type="http://schemas.openxmlformats.org/officeDocument/2006/relationships/hyperlink" Target="https://rocketvalidator.com/s/35d2340f-d203-4863-9a12-1c9f4178c2df" TargetMode="External"/><Relationship Id="rId160" Type="http://schemas.openxmlformats.org/officeDocument/2006/relationships/hyperlink" Target="https://www.iefp.pt/compete_sama" TargetMode="External"/><Relationship Id="rId22" Type="http://schemas.openxmlformats.org/officeDocument/2006/relationships/hyperlink" Target="https://rocketvalidator.com/s/92ab2f51-c7d8-4bd6-b662-d0f9df96307b" TargetMode="External"/><Relationship Id="rId43" Type="http://schemas.openxmlformats.org/officeDocument/2006/relationships/hyperlink" Target="https://www.iefp.pt/comissao-de-recursos" TargetMode="External"/><Relationship Id="rId64" Type="http://schemas.openxmlformats.org/officeDocument/2006/relationships/hyperlink" Target="https://www.iefp.pt/servicos-online" TargetMode="External"/><Relationship Id="rId118" Type="http://schemas.openxmlformats.org/officeDocument/2006/relationships/hyperlink" Target="https://rocketvalidator.com/s/f58f9da0-ef64-40b6-893a-ac07144d6ffc" TargetMode="External"/><Relationship Id="rId139" Type="http://schemas.openxmlformats.org/officeDocument/2006/relationships/hyperlink" Target="https://rocketvalidator.com/s/5b7e8ca5-d559-47d2-b8a1-538276962fca" TargetMode="External"/><Relationship Id="rId85" Type="http://schemas.openxmlformats.org/officeDocument/2006/relationships/hyperlink" Target="https://www.iefp.pt/formacao-para-pessoas-com-deficiencia-e-incapacidades" TargetMode="External"/><Relationship Id="rId150" Type="http://schemas.openxmlformats.org/officeDocument/2006/relationships/hyperlink" Target="https://rocketvalidator.com/s/7503579a-ac53-4135-a93e-1fb0631e99ef" TargetMode="External"/><Relationship Id="rId171" Type="http://schemas.openxmlformats.org/officeDocument/2006/relationships/hyperlink" Target="https://www.iefp.pt/links-uteis" TargetMode="External"/><Relationship Id="rId12" Type="http://schemas.openxmlformats.org/officeDocument/2006/relationships/hyperlink" Target="https://rocketvalidator.com/s/a7638035-1f44-4812-b351-66c6a602c107" TargetMode="External"/><Relationship Id="rId33" Type="http://schemas.openxmlformats.org/officeDocument/2006/relationships/hyperlink" Target="https://www.iefp.pt/politica-de-privacidade-de-dados-pessoais" TargetMode="External"/><Relationship Id="rId108" Type="http://schemas.openxmlformats.org/officeDocument/2006/relationships/hyperlink" Target="https://rocketvalidator.com/s/cb2a5a66-0344-462f-9353-5c90a8aa1eec" TargetMode="External"/><Relationship Id="rId129" Type="http://schemas.openxmlformats.org/officeDocument/2006/relationships/hyperlink" Target="https://www.iefp.pt/covid19" TargetMode="External"/><Relationship Id="rId54" Type="http://schemas.openxmlformats.org/officeDocument/2006/relationships/hyperlink" Target="https://www.iefp.pt/registar-ofertas-emprego" TargetMode="External"/><Relationship Id="rId75" Type="http://schemas.openxmlformats.org/officeDocument/2006/relationships/hyperlink" Target="https://www.iefp.pt/promocao-artesanato" TargetMode="External"/><Relationship Id="rId96" Type="http://schemas.openxmlformats.org/officeDocument/2006/relationships/hyperlink" Target="https://www.iefp.pt/rede-parceiros-aprendizagem" TargetMode="External"/><Relationship Id="rId140" Type="http://schemas.openxmlformats.org/officeDocument/2006/relationships/hyperlink" Target="https://www.iefp.pt/apoio-mobilidade-geografica" TargetMode="External"/><Relationship Id="rId161" Type="http://schemas.openxmlformats.org/officeDocument/2006/relationships/hyperlink" Target="https://rocketvalidator.com/s/5d33bfa7-646a-4c31-8334-a8fda3beea21" TargetMode="External"/><Relationship Id="rId6" Type="http://schemas.openxmlformats.org/officeDocument/2006/relationships/hyperlink" Target="https://rocketvalidator.com/s/aca1addf-4fcf-4d9c-bf31-98fda9480e0d" TargetMode="External"/><Relationship Id="rId23" Type="http://schemas.openxmlformats.org/officeDocument/2006/relationships/hyperlink" Target="https://www.iefp.pt/delegacao-algarve" TargetMode="External"/><Relationship Id="rId28" Type="http://schemas.openxmlformats.org/officeDocument/2006/relationships/hyperlink" Target="https://www.iefp.pt/publicacoes-iefp" TargetMode="External"/><Relationship Id="rId49" Type="http://schemas.openxmlformats.org/officeDocument/2006/relationships/hyperlink" Target="https://rocketvalidator.com/s/f35a02da-c2ac-4835-ab35-eed785099e57" TargetMode="External"/><Relationship Id="rId114" Type="http://schemas.openxmlformats.org/officeDocument/2006/relationships/hyperlink" Target="https://rocketvalidator.com/s/fc79efae-e775-49af-8e31-fc2c7d745873" TargetMode="External"/><Relationship Id="rId119" Type="http://schemas.openxmlformats.org/officeDocument/2006/relationships/hyperlink" Target="https://www.iefp.pt/regulamento-da/o-formanda/o" TargetMode="External"/><Relationship Id="rId44" Type="http://schemas.openxmlformats.org/officeDocument/2006/relationships/hyperlink" Target="https://www.iefp.pt/regresso-a-portugal" TargetMode="External"/><Relationship Id="rId60" Type="http://schemas.openxmlformats.org/officeDocument/2006/relationships/hyperlink" Target="https://www.iefp.pt/recrutar-no-estrangeiro" TargetMode="External"/><Relationship Id="rId65" Type="http://schemas.openxmlformats.org/officeDocument/2006/relationships/hyperlink" Target="https://rocketvalidator.com/s/48ab07cc-249e-4161-9cb2-26c31d3e47e0" TargetMode="External"/><Relationship Id="rId81" Type="http://schemas.openxmlformats.org/officeDocument/2006/relationships/hyperlink" Target="https://www.iefp.pt/certificacao-de-formadores" TargetMode="External"/><Relationship Id="rId86" Type="http://schemas.openxmlformats.org/officeDocument/2006/relationships/hyperlink" Target="https://rocketvalidator.com/s/bdec258b-f2de-487c-90c6-90bf647a6fb9" TargetMode="External"/><Relationship Id="rId130" Type="http://schemas.openxmlformats.org/officeDocument/2006/relationships/hyperlink" Target="https://rocketvalidator.com/s/00dac66b-4c9c-4097-ab49-0faa969a5b7a" TargetMode="External"/><Relationship Id="rId135" Type="http://schemas.openxmlformats.org/officeDocument/2006/relationships/hyperlink" Target="https://www.iefp.pt/emprego-jovem-ativo" TargetMode="External"/><Relationship Id="rId151" Type="http://schemas.openxmlformats.org/officeDocument/2006/relationships/hyperlink" Target="https://www.iefp.pt/medidas-de-reabilitacao-pt2020-" TargetMode="External"/><Relationship Id="rId156" Type="http://schemas.openxmlformats.org/officeDocument/2006/relationships/hyperlink" Target="https://www.iefp.pt/premios" TargetMode="External"/><Relationship Id="rId177" Type="http://schemas.openxmlformats.org/officeDocument/2006/relationships/hyperlink" Target="https://rocketvalidator.com/s/d356baff-c291-4b80-8952-0eec069372d7" TargetMode="External"/><Relationship Id="rId172" Type="http://schemas.openxmlformats.org/officeDocument/2006/relationships/hyperlink" Target="https://rocketvalidator.com/s/1dc6fd47-9c35-42b8-b665-70eb4b00166f" TargetMode="External"/><Relationship Id="rId13" Type="http://schemas.openxmlformats.org/officeDocument/2006/relationships/hyperlink" Target="https://www.iefp.pt/redecentros" TargetMode="External"/><Relationship Id="rId18" Type="http://schemas.openxmlformats.org/officeDocument/2006/relationships/hyperlink" Target="https://rocketvalidator.com/s/28437cf7-7910-4bbf-a99f-aa2f8ec5a5cf" TargetMode="External"/><Relationship Id="rId39" Type="http://schemas.openxmlformats.org/officeDocument/2006/relationships/hyperlink" Target="https://www.iefp.pt/apoios-emprego" TargetMode="External"/><Relationship Id="rId109" Type="http://schemas.openxmlformats.org/officeDocument/2006/relationships/hyperlink" Target="https://rocketvalidator.com/s/1ed07bdd-7ffd-4831-8d94-80361b21da5d" TargetMode="External"/><Relationship Id="rId34" Type="http://schemas.openxmlformats.org/officeDocument/2006/relationships/hyperlink" Target="https://rocketvalidator.com/s/eae86708-c648-4ace-9227-667092342a79" TargetMode="External"/><Relationship Id="rId50" Type="http://schemas.openxmlformats.org/officeDocument/2006/relationships/hyperlink" Target="https://rocketvalidator.com/s/ac331c34-fac8-4a3b-a586-44e18941016d" TargetMode="External"/><Relationship Id="rId55" Type="http://schemas.openxmlformats.org/officeDocument/2006/relationships/hyperlink" Target="https://rocketvalidator.com/s/9733f1c1-38a8-45f5-99c8-07bfdee88f84" TargetMode="External"/><Relationship Id="rId76" Type="http://schemas.openxmlformats.org/officeDocument/2006/relationships/hyperlink" Target="https://rocketvalidator.com/s/7c3f0486-ca3b-4612-b24b-5556adf1fb7f" TargetMode="External"/><Relationship Id="rId97" Type="http://schemas.openxmlformats.org/officeDocument/2006/relationships/hyperlink" Target="https://www.iefp.pt/bolsa-efe-medidas-formacao" TargetMode="External"/><Relationship Id="rId104" Type="http://schemas.openxmlformats.org/officeDocument/2006/relationships/hyperlink" Target="https://rocketvalidator.com/s/5fdb0660-bbd2-4d5d-823b-ae88c355face" TargetMode="External"/><Relationship Id="rId120" Type="http://schemas.openxmlformats.org/officeDocument/2006/relationships/hyperlink" Target="https://rocketvalidator.com/s/d21d6ed8-270b-4b13-af2a-68754c9bd087" TargetMode="External"/><Relationship Id="rId125" Type="http://schemas.openxmlformats.org/officeDocument/2006/relationships/hyperlink" Target="https://www.iefp.pt/cheque-formacao" TargetMode="External"/><Relationship Id="rId141" Type="http://schemas.openxmlformats.org/officeDocument/2006/relationships/hyperlink" Target="https://rocketvalidator.com/s/f86e0468-2ca8-4199-9066-f2c156e594e4" TargetMode="External"/><Relationship Id="rId146" Type="http://schemas.openxmlformats.org/officeDocument/2006/relationships/hyperlink" Target="https://www.iefp.pt/qualificacao-de-ativos-empregados" TargetMode="External"/><Relationship Id="rId167" Type="http://schemas.openxmlformats.org/officeDocument/2006/relationships/hyperlink" Target="https://www.iefp.pt/contactos" TargetMode="External"/><Relationship Id="rId7" Type="http://schemas.openxmlformats.org/officeDocument/2006/relationships/hyperlink" Target="https://www.iefp.pt/instrumentos-gestao" TargetMode="External"/><Relationship Id="rId71" Type="http://schemas.openxmlformats.org/officeDocument/2006/relationships/hyperlink" Target="https://www.iefp.pt/agencias-privadas-colocacao" TargetMode="External"/><Relationship Id="rId92" Type="http://schemas.openxmlformats.org/officeDocument/2006/relationships/hyperlink" Target="https://rocketvalidator.com/s/35768d75-52ea-4c12-9ba5-1dea888193d5" TargetMode="External"/><Relationship Id="rId162" Type="http://schemas.openxmlformats.org/officeDocument/2006/relationships/hyperlink" Target="https://www.iefp.pt/prr-investimentos" TargetMode="External"/><Relationship Id="rId2" Type="http://schemas.openxmlformats.org/officeDocument/2006/relationships/hyperlink" Target="https://www.iefp.pt/iefp" TargetMode="External"/><Relationship Id="rId29" Type="http://schemas.openxmlformats.org/officeDocument/2006/relationships/hyperlink" Target="https://www.iefp.pt/" TargetMode="External"/><Relationship Id="rId24" Type="http://schemas.openxmlformats.org/officeDocument/2006/relationships/hyperlink" Target="https://rocketvalidator.com/s/c341b09d-83af-4c38-aae0-00c458e714b9" TargetMode="External"/><Relationship Id="rId40" Type="http://schemas.openxmlformats.org/officeDocument/2006/relationships/hyperlink" Target="https://www.iefp.pt/trabalhar-no-estrangeiro" TargetMode="External"/><Relationship Id="rId45" Type="http://schemas.openxmlformats.org/officeDocument/2006/relationships/hyperlink" Target="https://rocketvalidator.com/s/1f0d3687-cacd-41eb-ab39-fb06e16aac47" TargetMode="External"/><Relationship Id="rId66" Type="http://schemas.openxmlformats.org/officeDocument/2006/relationships/hyperlink" Target="https://www.iefp.pt/gabinetes-de-insercao-profissional" TargetMode="External"/><Relationship Id="rId87" Type="http://schemas.openxmlformats.org/officeDocument/2006/relationships/hyperlink" Target="https://rocketvalidator.com/s/9b6d9e35-8cc2-4bc3-969c-c0fe052a185c" TargetMode="External"/><Relationship Id="rId110" Type="http://schemas.openxmlformats.org/officeDocument/2006/relationships/hyperlink" Target="https://rocketvalidator.com/s/0db9d81d-7991-4c0a-96aa-f607774f004c" TargetMode="External"/><Relationship Id="rId115" Type="http://schemas.openxmlformats.org/officeDocument/2006/relationships/hyperlink" Target="https://www.iefp.pt/areas-e-saidas-profissionais-prioritarias" TargetMode="External"/><Relationship Id="rId131" Type="http://schemas.openxmlformats.org/officeDocument/2006/relationships/hyperlink" Target="https://www.iefp.pt/empreendedorismo" TargetMode="External"/><Relationship Id="rId136" Type="http://schemas.openxmlformats.org/officeDocument/2006/relationships/hyperlink" Target="https://rocketvalidator.com/s/f78cec2e-b994-4fc3-8fb1-0ae0f25c64aa" TargetMode="External"/><Relationship Id="rId157" Type="http://schemas.openxmlformats.org/officeDocument/2006/relationships/hyperlink" Target="https://www.iefp.pt/normas-informacao-publicidade" TargetMode="External"/><Relationship Id="rId178" Type="http://schemas.openxmlformats.org/officeDocument/2006/relationships/hyperlink" Target="https://rocketvalidator.com/s/c7718b0e-2866-438b-adcb-aa2a55243648" TargetMode="External"/><Relationship Id="rId61" Type="http://schemas.openxmlformats.org/officeDocument/2006/relationships/hyperlink" Target="https://rocketvalidator.com/s/55b6d7fd-75c1-431e-82e6-9ebd59a7c3fe" TargetMode="External"/><Relationship Id="rId82" Type="http://schemas.openxmlformats.org/officeDocument/2006/relationships/hyperlink" Target="https://www.iefp.pt/microsoft-office-365-do-iefp" TargetMode="External"/><Relationship Id="rId152" Type="http://schemas.openxmlformats.org/officeDocument/2006/relationships/hyperlink" Target="https://rocketvalidator.com/s/4826a54e-d8ab-4563-921f-283b322b7d3c" TargetMode="External"/><Relationship Id="rId173" Type="http://schemas.openxmlformats.org/officeDocument/2006/relationships/hyperlink" Target="https://rocketvalidator.com/s/de1c74b6-8680-48a6-a823-6970fd3314be" TargetMode="External"/><Relationship Id="rId19" Type="http://schemas.openxmlformats.org/officeDocument/2006/relationships/hyperlink" Target="https://www.iefp.pt/delegacao-lisboa-tejo" TargetMode="External"/><Relationship Id="rId14" Type="http://schemas.openxmlformats.org/officeDocument/2006/relationships/hyperlink" Target="https://rocketvalidator.com/s/f8c14d10-9ec1-48c2-94ee-89666f310922" TargetMode="External"/><Relationship Id="rId30" Type="http://schemas.openxmlformats.org/officeDocument/2006/relationships/hyperlink" Target="https://www.iefp.pt/media" TargetMode="External"/><Relationship Id="rId35" Type="http://schemas.openxmlformats.org/officeDocument/2006/relationships/hyperlink" Target="https://rocketvalidator.com/s/a41f4ddd-9d29-41a2-b3b2-37d188bfdeac" TargetMode="External"/><Relationship Id="rId56" Type="http://schemas.openxmlformats.org/officeDocument/2006/relationships/hyperlink" Target="https://www.iefp.pt/apoios-incentivos" TargetMode="External"/><Relationship Id="rId77" Type="http://schemas.openxmlformats.org/officeDocument/2006/relationships/hyperlink" Target="https://www.iefp.pt/projetos-e-iniciativas" TargetMode="External"/><Relationship Id="rId100" Type="http://schemas.openxmlformats.org/officeDocument/2006/relationships/hyperlink" Target="https://www.iefp.pt/formacao-emprego-digital" TargetMode="External"/><Relationship Id="rId105" Type="http://schemas.openxmlformats.org/officeDocument/2006/relationships/hyperlink" Target="https://rocketvalidator.com/s/30af5529-ea8d-433d-923b-0be5ab2c159f" TargetMode="External"/><Relationship Id="rId126" Type="http://schemas.openxmlformats.org/officeDocument/2006/relationships/hyperlink" Target="https://rocketvalidator.com/s/b26d65dd-7bc5-4cf1-a0c3-c7333f08c80b" TargetMode="External"/><Relationship Id="rId147" Type="http://schemas.openxmlformats.org/officeDocument/2006/relationships/hyperlink" Target="https://www.iefp.pt/medidas-revogadas-em-execucao" TargetMode="External"/><Relationship Id="rId168" Type="http://schemas.openxmlformats.org/officeDocument/2006/relationships/hyperlink" Target="https://www.iefp.pt/acessibilidade" TargetMode="External"/><Relationship Id="rId8" Type="http://schemas.openxmlformats.org/officeDocument/2006/relationships/hyperlink" Target="https://rocketvalidator.com/s/e1a11c6d-1fc7-4542-a293-bead98f4b001" TargetMode="External"/><Relationship Id="rId51" Type="http://schemas.openxmlformats.org/officeDocument/2006/relationships/hyperlink" Target="https://rocketvalidator.com/s/8ae8de23-7c97-4d96-9b5d-b08c8af779bf" TargetMode="External"/><Relationship Id="rId72" Type="http://schemas.openxmlformats.org/officeDocument/2006/relationships/hyperlink" Target="https://rocketvalidator.com/s/63f6d316-8be1-4c86-aecb-b3e31533b880" TargetMode="External"/><Relationship Id="rId93" Type="http://schemas.openxmlformats.org/officeDocument/2006/relationships/hyperlink" Target="https://rocketvalidator.com/s/88c66be2-ba8a-4427-8c49-59c7a3dec358" TargetMode="External"/><Relationship Id="rId98" Type="http://schemas.openxmlformats.org/officeDocument/2006/relationships/hyperlink" Target="https://www.iefp.pt/programa-qualifica-industria" TargetMode="External"/><Relationship Id="rId121" Type="http://schemas.openxmlformats.org/officeDocument/2006/relationships/hyperlink" Target="https://www.iefp.pt/apoios" TargetMode="External"/><Relationship Id="rId142" Type="http://schemas.openxmlformats.org/officeDocument/2006/relationships/hyperlink" Target="https://www.iefp.pt/promocao-das-artes-e-oficios" TargetMode="External"/><Relationship Id="rId163" Type="http://schemas.openxmlformats.org/officeDocument/2006/relationships/hyperlink" Target="https://rocketvalidator.com/s/b00ef6db-d432-4e1d-8765-45061b0b2f47" TargetMode="External"/><Relationship Id="rId3" Type="http://schemas.openxmlformats.org/officeDocument/2006/relationships/hyperlink" Target="https://www.iefp.pt/instituicao" TargetMode="External"/><Relationship Id="rId25" Type="http://schemas.openxmlformats.org/officeDocument/2006/relationships/hyperlink" Target="https://rocketvalidator.com/s/8ebbe31e-0113-4f3f-b64c-c570a5e3c69f" TargetMode="External"/><Relationship Id="rId46" Type="http://schemas.openxmlformats.org/officeDocument/2006/relationships/hyperlink" Target="https://rocketvalidator.com/s/184416b5-18ef-4740-9875-3529ce8e7aac" TargetMode="External"/><Relationship Id="rId67" Type="http://schemas.openxmlformats.org/officeDocument/2006/relationships/hyperlink" Target="https://rocketvalidator.com/s/77efd94d-14a2-456f-9808-5f73494dc4ca" TargetMode="External"/><Relationship Id="rId116" Type="http://schemas.openxmlformats.org/officeDocument/2006/relationships/hyperlink" Target="https://rocketvalidator.com/s/cc0fa439-8b17-4f27-a380-d62dffb2b8a9" TargetMode="External"/><Relationship Id="rId137" Type="http://schemas.openxmlformats.org/officeDocument/2006/relationships/hyperlink" Target="https://www.iefp.pt/estagios" TargetMode="External"/><Relationship Id="rId158" Type="http://schemas.openxmlformats.org/officeDocument/2006/relationships/hyperlink" Target="https://www.iefp.pt/projetos-cofinanciados-pela-uniao-europeia" TargetMode="External"/><Relationship Id="rId20" Type="http://schemas.openxmlformats.org/officeDocument/2006/relationships/hyperlink" Target="https://www.iefp.pt/delegacao-alentejo" TargetMode="External"/><Relationship Id="rId41" Type="http://schemas.openxmlformats.org/officeDocument/2006/relationships/hyperlink" Target="https://www.iefp.pt/subsidio-desemprego" TargetMode="External"/><Relationship Id="rId62" Type="http://schemas.openxmlformats.org/officeDocument/2006/relationships/hyperlink" Target="https://www.iefp.pt/obrigacoes-legais" TargetMode="External"/><Relationship Id="rId83" Type="http://schemas.openxmlformats.org/officeDocument/2006/relationships/hyperlink" Target="https://www.iefp.pt/rvcc" TargetMode="External"/><Relationship Id="rId88" Type="http://schemas.openxmlformats.org/officeDocument/2006/relationships/hyperlink" Target="https://www.iefp.pt/cursos-de-aprendizagem" TargetMode="External"/><Relationship Id="rId111" Type="http://schemas.openxmlformats.org/officeDocument/2006/relationships/hyperlink" Target="https://www.iefp.pt/geracao-pro" TargetMode="External"/><Relationship Id="rId132" Type="http://schemas.openxmlformats.org/officeDocument/2006/relationships/hyperlink" Target="https://rocketvalidator.com/s/10cb7e19-0c16-4c5b-8346-560e319346ac" TargetMode="External"/><Relationship Id="rId153" Type="http://schemas.openxmlformats.org/officeDocument/2006/relationships/hyperlink" Target="https://rocketvalidator.com/s/a92dca14-e470-4c6c-9289-5facff80ed04" TargetMode="External"/><Relationship Id="rId174" Type="http://schemas.openxmlformats.org/officeDocument/2006/relationships/hyperlink" Target="https://rocketvalidator.com/s/98b7f62f-1906-4a17-bd04-934cdf39c1e2" TargetMode="External"/><Relationship Id="rId179" Type="http://schemas.openxmlformats.org/officeDocument/2006/relationships/printerSettings" Target="../printerSettings/printerSettings1.bin"/><Relationship Id="rId15" Type="http://schemas.openxmlformats.org/officeDocument/2006/relationships/hyperlink" Target="https://www.iefp.pt/delegacao-norte" TargetMode="External"/><Relationship Id="rId36" Type="http://schemas.openxmlformats.org/officeDocument/2006/relationships/hyperlink" Target="https://www.iefp.pt/emprego" TargetMode="External"/><Relationship Id="rId57" Type="http://schemas.openxmlformats.org/officeDocument/2006/relationships/hyperlink" Target="https://rocketvalidator.com/s/33cceb3e-7495-4da8-8883-2ca5d92d397e" TargetMode="External"/><Relationship Id="rId106" Type="http://schemas.openxmlformats.org/officeDocument/2006/relationships/hyperlink" Target="https://rocketvalidator.com/s/45f502e3-503a-470c-a280-e3969f32ec13" TargetMode="External"/><Relationship Id="rId127" Type="http://schemas.openxmlformats.org/officeDocument/2006/relationships/hyperlink" Target="https://www.iefp.pt/ativar.pt" TargetMode="External"/><Relationship Id="rId10" Type="http://schemas.openxmlformats.org/officeDocument/2006/relationships/hyperlink" Target="https://rocketvalidator.com/s/cf2338b1-13f4-4820-89b9-63d971d6e6f9" TargetMode="External"/><Relationship Id="rId31" Type="http://schemas.openxmlformats.org/officeDocument/2006/relationships/hyperlink" Target="https://www.iefp.pt/rgpd" TargetMode="External"/><Relationship Id="rId52" Type="http://schemas.openxmlformats.org/officeDocument/2006/relationships/hyperlink" Target="https://rocketvalidator.com/s/b26e3a92-b6a7-4214-a447-b68b2c1e3911" TargetMode="External"/><Relationship Id="rId73" Type="http://schemas.openxmlformats.org/officeDocument/2006/relationships/hyperlink" Target="https://www.iefp.pt/eures" TargetMode="External"/><Relationship Id="rId78" Type="http://schemas.openxmlformats.org/officeDocument/2006/relationships/hyperlink" Target="https://www.iefp.pt/documentacao" TargetMode="External"/><Relationship Id="rId94" Type="http://schemas.openxmlformats.org/officeDocument/2006/relationships/hyperlink" Target="https://rocketvalidator.com/s/b99b83c6-eadb-46c1-91fa-7b3018d40867" TargetMode="External"/><Relationship Id="rId99" Type="http://schemas.openxmlformats.org/officeDocument/2006/relationships/hyperlink" Target="https://www.iefp.pt/programa-trabalhos-competencias-verdes-green-skills-jobs" TargetMode="External"/><Relationship Id="rId101" Type="http://schemas.openxmlformats.org/officeDocument/2006/relationships/hyperlink" Target="https://www.iefp.pt/cheque-formacao-digital" TargetMode="External"/><Relationship Id="rId122" Type="http://schemas.openxmlformats.org/officeDocument/2006/relationships/hyperlink" Target="https://www.iefp.pt/apoios-a-contratacao" TargetMode="External"/><Relationship Id="rId143" Type="http://schemas.openxmlformats.org/officeDocument/2006/relationships/hyperlink" Target="https://www.iefp.pt/reabilitacao-profissional" TargetMode="External"/><Relationship Id="rId148" Type="http://schemas.openxmlformats.org/officeDocument/2006/relationships/hyperlink" Target="https://www.iefp.pt/lay-off" TargetMode="External"/><Relationship Id="rId164" Type="http://schemas.openxmlformats.org/officeDocument/2006/relationships/hyperlink" Target="https://www.iefp.pt/formularios" TargetMode="External"/><Relationship Id="rId169" Type="http://schemas.openxmlformats.org/officeDocument/2006/relationships/hyperlink" Target="https://www.iefp.pt/mapa-do-site" TargetMode="External"/><Relationship Id="rId4" Type="http://schemas.openxmlformats.org/officeDocument/2006/relationships/hyperlink" Target="https://www.iefp.pt/historia" TargetMode="External"/><Relationship Id="rId9" Type="http://schemas.openxmlformats.org/officeDocument/2006/relationships/hyperlink" Target="https://www.iefp.pt/informacoes" TargetMode="External"/><Relationship Id="rId180" Type="http://schemas.openxmlformats.org/officeDocument/2006/relationships/table" Target="../tables/table1.xml"/><Relationship Id="rId26" Type="http://schemas.openxmlformats.org/officeDocument/2006/relationships/hyperlink" Target="https://www.iefp.pt/noticias" TargetMode="External"/><Relationship Id="rId47" Type="http://schemas.openxmlformats.org/officeDocument/2006/relationships/hyperlink" Target="https://rocketvalidator.com/s/26c0dbe0-8a09-4d7a-a9cb-e8e26dd2a84f" TargetMode="External"/><Relationship Id="rId68" Type="http://schemas.openxmlformats.org/officeDocument/2006/relationships/hyperlink" Target="https://www.iefp.pt/estruturas-de-servicos-apoio" TargetMode="External"/><Relationship Id="rId89" Type="http://schemas.openxmlformats.org/officeDocument/2006/relationships/hyperlink" Target="https://www.iefp.pt/cursos-de-especializacao-tecnologica-cet" TargetMode="External"/><Relationship Id="rId112" Type="http://schemas.openxmlformats.org/officeDocument/2006/relationships/hyperlink" Target="https://rocketvalidator.com/s/58e0a852-0571-4ba0-a84c-a27b5276a11c" TargetMode="External"/><Relationship Id="rId133" Type="http://schemas.openxmlformats.org/officeDocument/2006/relationships/hyperlink" Target="https://rocketvalidator.com/s/63b8d6dd-e203-4448-9a7f-6d5c01102834" TargetMode="External"/><Relationship Id="rId154" Type="http://schemas.openxmlformats.org/officeDocument/2006/relationships/hyperlink" Target="https://www.iefp.pt/credenciacao-de-entidades" TargetMode="External"/><Relationship Id="rId175" Type="http://schemas.openxmlformats.org/officeDocument/2006/relationships/hyperlink" Target="https://rocketvalidator.com/s/9a44f25b-3c64-4b07-9770-fb19b5cc7747" TargetMode="External"/><Relationship Id="rId16" Type="http://schemas.openxmlformats.org/officeDocument/2006/relationships/hyperlink" Target="https://rocketvalidator.com/s/819401dc-0286-42fa-90e6-23b7efe92411" TargetMode="External"/><Relationship Id="rId37" Type="http://schemas.openxmlformats.org/officeDocument/2006/relationships/hyperlink" Target="https://www.iefp.pt/inscricao-para-emprego" TargetMode="External"/><Relationship Id="rId58" Type="http://schemas.openxmlformats.org/officeDocument/2006/relationships/hyperlink" Target="https://www.iefp.pt/candidatura-apoios" TargetMode="External"/><Relationship Id="rId79" Type="http://schemas.openxmlformats.org/officeDocument/2006/relationships/hyperlink" Target="https://rocketvalidator.com/s/11c080cd-312b-4865-a0f4-2f0a61bf6165" TargetMode="External"/><Relationship Id="rId102" Type="http://schemas.openxmlformats.org/officeDocument/2006/relationships/hyperlink" Target="https://www.iefp.pt/formador-digital" TargetMode="External"/><Relationship Id="rId123" Type="http://schemas.openxmlformats.org/officeDocument/2006/relationships/hyperlink" Target="https://www.iefp.pt/apoio-ao-regresso-de-emigrantes" TargetMode="External"/><Relationship Id="rId144" Type="http://schemas.openxmlformats.org/officeDocument/2006/relationships/hyperlink" Target="https://www.iefp.pt/regionais-e-setoriais" TargetMode="External"/><Relationship Id="rId90" Type="http://schemas.openxmlformats.org/officeDocument/2006/relationships/hyperlink" Target="https://www.iefp.pt/medida-vida-ativa" TargetMode="External"/><Relationship Id="rId165" Type="http://schemas.openxmlformats.org/officeDocument/2006/relationships/hyperlink" Target="https://rocketvalidator.com/s/d7adcc29-c31b-4d0a-9c7e-d1688e1a7b03" TargetMode="External"/><Relationship Id="rId27" Type="http://schemas.openxmlformats.org/officeDocument/2006/relationships/hyperlink" Target="https://www.iefp.pt/mediateca" TargetMode="External"/><Relationship Id="rId48" Type="http://schemas.openxmlformats.org/officeDocument/2006/relationships/hyperlink" Target="https://rocketvalidator.com/s/7c24e721-e4b8-4ff9-b761-6c32183d6ff7" TargetMode="External"/><Relationship Id="rId69" Type="http://schemas.openxmlformats.org/officeDocument/2006/relationships/hyperlink" Target="https://www.iefp.pt/empresas-trabalho-temporario" TargetMode="External"/><Relationship Id="rId113" Type="http://schemas.openxmlformats.org/officeDocument/2006/relationships/hyperlink" Target="https://www.iefp.pt/referenciais-formacao" TargetMode="External"/><Relationship Id="rId134" Type="http://schemas.openxmlformats.org/officeDocument/2006/relationships/hyperlink" Target="https://www.iefp.pt/emprego-insercao" TargetMode="External"/><Relationship Id="rId80" Type="http://schemas.openxmlformats.org/officeDocument/2006/relationships/hyperlink" Target="https://www.iefp.pt/formacao" TargetMode="External"/><Relationship Id="rId155" Type="http://schemas.openxmlformats.org/officeDocument/2006/relationships/hyperlink" Target="https://rocketvalidator.com/s/98681b28-7c63-420e-9160-45f61935209f" TargetMode="External"/><Relationship Id="rId176" Type="http://schemas.openxmlformats.org/officeDocument/2006/relationships/hyperlink" Target="https://rocketvalidator.com/s/7475457e-b6ef-46e8-b6c4-639299fbe6dc" TargetMode="External"/><Relationship Id="rId17" Type="http://schemas.openxmlformats.org/officeDocument/2006/relationships/hyperlink" Target="https://www.iefp.pt/delegacao-centro" TargetMode="External"/><Relationship Id="rId38" Type="http://schemas.openxmlformats.org/officeDocument/2006/relationships/hyperlink" Target="https://www.iefp.pt/procurar-emprego" TargetMode="External"/><Relationship Id="rId59" Type="http://schemas.openxmlformats.org/officeDocument/2006/relationships/hyperlink" Target="https://rocketvalidator.com/s/ea6aaffc-ad54-4b1e-960a-14f20887f964" TargetMode="External"/><Relationship Id="rId103" Type="http://schemas.openxmlformats.org/officeDocument/2006/relationships/hyperlink" Target="https://www.iefp.pt/formacao-pedagogica-de-formadores" TargetMode="External"/><Relationship Id="rId124" Type="http://schemas.openxmlformats.org/officeDocument/2006/relationships/hyperlink" Target="https://rocketvalidator.com/s/346366f3-ae8e-487c-95eb-08d45fc73a77" TargetMode="External"/><Relationship Id="rId70" Type="http://schemas.openxmlformats.org/officeDocument/2006/relationships/hyperlink" Target="https://rocketvalidator.com/s/8130c906-e6ae-4cd7-a090-31f797570a0b" TargetMode="External"/><Relationship Id="rId91" Type="http://schemas.openxmlformats.org/officeDocument/2006/relationships/hyperlink" Target="https://www.iefp.pt/qualificacao-de-pessoas-com-deficiencia-e-incapacidade" TargetMode="External"/><Relationship Id="rId145" Type="http://schemas.openxmlformats.org/officeDocument/2006/relationships/hyperlink" Target="https://rocketvalidator.com/s/a9768d99-24a8-498b-bd6d-75cd1a731e3b" TargetMode="External"/><Relationship Id="rId166" Type="http://schemas.openxmlformats.org/officeDocument/2006/relationships/hyperlink" Target="https://www.iefp.pt/ajuda" TargetMode="External"/><Relationship Id="rId1" Type="http://schemas.openxmlformats.org/officeDocument/2006/relationships/hyperlink" Target="https://rocketvalidator.com/s/f1a9ffa9-b5d5-4eb7-839a-21e97dd963fb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0.xml"/><Relationship Id="rId1" Type="http://schemas.openxmlformats.org/officeDocument/2006/relationships/drawing" Target="../drawings/drawing9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2.xml"/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5.xml"/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6.xml"/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7.xml"/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8.xml"/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9.xml"/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0.xml"/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1.xml"/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2.xml"/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3.xml"/><Relationship Id="rId1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4.xml"/><Relationship Id="rId1" Type="http://schemas.openxmlformats.org/officeDocument/2006/relationships/drawing" Target="../drawings/drawing33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5.xml"/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6.xml"/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7.xml"/><Relationship Id="rId1" Type="http://schemas.openxmlformats.org/officeDocument/2006/relationships/drawing" Target="../drawings/drawing36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8.xml"/><Relationship Id="rId1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9.xml"/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0.xml"/><Relationship Id="rId1" Type="http://schemas.openxmlformats.org/officeDocument/2006/relationships/drawing" Target="../drawings/drawing39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1.xml"/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2.xml"/><Relationship Id="rId1" Type="http://schemas.openxmlformats.org/officeDocument/2006/relationships/drawing" Target="../drawings/drawing41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3.xml"/><Relationship Id="rId1" Type="http://schemas.openxmlformats.org/officeDocument/2006/relationships/drawing" Target="../drawings/drawing42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4.x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5.xml"/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6.xml"/><Relationship Id="rId1" Type="http://schemas.openxmlformats.org/officeDocument/2006/relationships/drawing" Target="../drawings/drawing45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7.xml"/><Relationship Id="rId1" Type="http://schemas.openxmlformats.org/officeDocument/2006/relationships/drawing" Target="../drawings/drawing46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8.xml"/><Relationship Id="rId1" Type="http://schemas.openxmlformats.org/officeDocument/2006/relationships/drawing" Target="../drawings/drawing47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9.xml"/><Relationship Id="rId1" Type="http://schemas.openxmlformats.org/officeDocument/2006/relationships/drawing" Target="../drawings/drawing48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4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0.xml"/><Relationship Id="rId1" Type="http://schemas.openxmlformats.org/officeDocument/2006/relationships/drawing" Target="../drawings/drawing49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1.xml"/><Relationship Id="rId1" Type="http://schemas.openxmlformats.org/officeDocument/2006/relationships/drawing" Target="../drawings/drawing50.x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2.xml"/><Relationship Id="rId1" Type="http://schemas.openxmlformats.org/officeDocument/2006/relationships/drawing" Target="../drawings/drawing51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3.xml"/><Relationship Id="rId1" Type="http://schemas.openxmlformats.org/officeDocument/2006/relationships/drawing" Target="../drawings/drawing52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4.xml"/><Relationship Id="rId1" Type="http://schemas.openxmlformats.org/officeDocument/2006/relationships/drawing" Target="../drawings/drawing53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5.xml"/><Relationship Id="rId1" Type="http://schemas.openxmlformats.org/officeDocument/2006/relationships/drawing" Target="../drawings/drawing54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6.xml"/><Relationship Id="rId1" Type="http://schemas.openxmlformats.org/officeDocument/2006/relationships/drawing" Target="../drawings/drawing55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7.xml"/><Relationship Id="rId1" Type="http://schemas.openxmlformats.org/officeDocument/2006/relationships/drawing" Target="../drawings/drawing56.x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8.xml"/><Relationship Id="rId1" Type="http://schemas.openxmlformats.org/officeDocument/2006/relationships/drawing" Target="../drawings/drawing57.x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9.xml"/><Relationship Id="rId1" Type="http://schemas.openxmlformats.org/officeDocument/2006/relationships/drawing" Target="../drawings/drawing58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0.xml"/><Relationship Id="rId1" Type="http://schemas.openxmlformats.org/officeDocument/2006/relationships/drawing" Target="../drawings/drawing59.xm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1.xml"/><Relationship Id="rId1" Type="http://schemas.openxmlformats.org/officeDocument/2006/relationships/drawing" Target="../drawings/drawing60.xm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2.xml"/><Relationship Id="rId1" Type="http://schemas.openxmlformats.org/officeDocument/2006/relationships/drawing" Target="../drawings/drawing61.xm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3.xml"/><Relationship Id="rId1" Type="http://schemas.openxmlformats.org/officeDocument/2006/relationships/drawing" Target="../drawings/drawing62.x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4.xml"/><Relationship Id="rId1" Type="http://schemas.openxmlformats.org/officeDocument/2006/relationships/drawing" Target="../drawings/drawing63.xm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5.xml"/><Relationship Id="rId1" Type="http://schemas.openxmlformats.org/officeDocument/2006/relationships/drawing" Target="../drawings/drawing64.xm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6.xml"/><Relationship Id="rId1" Type="http://schemas.openxmlformats.org/officeDocument/2006/relationships/drawing" Target="../drawings/drawing65.x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7.xml"/><Relationship Id="rId1" Type="http://schemas.openxmlformats.org/officeDocument/2006/relationships/drawing" Target="../drawings/drawing66.xm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8.xml"/><Relationship Id="rId1" Type="http://schemas.openxmlformats.org/officeDocument/2006/relationships/drawing" Target="../drawings/drawing67.xm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9.xml"/><Relationship Id="rId1" Type="http://schemas.openxmlformats.org/officeDocument/2006/relationships/drawing" Target="../drawings/drawing68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drawing" Target="../drawings/drawing6.x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0.xml"/><Relationship Id="rId1" Type="http://schemas.openxmlformats.org/officeDocument/2006/relationships/drawing" Target="../drawings/drawing69.xm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1.xml"/><Relationship Id="rId1" Type="http://schemas.openxmlformats.org/officeDocument/2006/relationships/drawing" Target="../drawings/drawing70.xm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2.xml"/><Relationship Id="rId1" Type="http://schemas.openxmlformats.org/officeDocument/2006/relationships/drawing" Target="../drawings/drawing71.xml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3.xml"/><Relationship Id="rId1" Type="http://schemas.openxmlformats.org/officeDocument/2006/relationships/drawing" Target="../drawings/drawing72.xm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4.xml"/><Relationship Id="rId1" Type="http://schemas.openxmlformats.org/officeDocument/2006/relationships/drawing" Target="../drawings/drawing73.xm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5.xml"/><Relationship Id="rId1" Type="http://schemas.openxmlformats.org/officeDocument/2006/relationships/drawing" Target="../drawings/drawing74.xm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6.xml"/><Relationship Id="rId1" Type="http://schemas.openxmlformats.org/officeDocument/2006/relationships/drawing" Target="../drawings/drawing75.xm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7.xml"/><Relationship Id="rId1" Type="http://schemas.openxmlformats.org/officeDocument/2006/relationships/drawing" Target="../drawings/drawing76.xm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8.xml"/><Relationship Id="rId1" Type="http://schemas.openxmlformats.org/officeDocument/2006/relationships/drawing" Target="../drawings/drawing77.xml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9.xml"/><Relationship Id="rId1" Type="http://schemas.openxmlformats.org/officeDocument/2006/relationships/drawing" Target="../drawings/drawing78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drawing" Target="../drawings/drawing7.x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0.xml"/><Relationship Id="rId1" Type="http://schemas.openxmlformats.org/officeDocument/2006/relationships/drawing" Target="../drawings/drawing79.xml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1.xml"/><Relationship Id="rId1" Type="http://schemas.openxmlformats.org/officeDocument/2006/relationships/drawing" Target="../drawings/drawing80.xml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2.xml"/><Relationship Id="rId1" Type="http://schemas.openxmlformats.org/officeDocument/2006/relationships/drawing" Target="../drawings/drawing81.xml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3.xml"/><Relationship Id="rId1" Type="http://schemas.openxmlformats.org/officeDocument/2006/relationships/drawing" Target="../drawings/drawing82.xml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4.xml"/><Relationship Id="rId1" Type="http://schemas.openxmlformats.org/officeDocument/2006/relationships/drawing" Target="../drawings/drawing83.xm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5.xml"/><Relationship Id="rId1" Type="http://schemas.openxmlformats.org/officeDocument/2006/relationships/drawing" Target="../drawings/drawing84.xml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6.xml"/><Relationship Id="rId1" Type="http://schemas.openxmlformats.org/officeDocument/2006/relationships/drawing" Target="../drawings/drawing85.xml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7.xml"/><Relationship Id="rId1" Type="http://schemas.openxmlformats.org/officeDocument/2006/relationships/drawing" Target="../drawings/drawing86.xml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8.xml"/><Relationship Id="rId1" Type="http://schemas.openxmlformats.org/officeDocument/2006/relationships/drawing" Target="../drawings/drawing87.xml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9.xml"/><Relationship Id="rId1" Type="http://schemas.openxmlformats.org/officeDocument/2006/relationships/drawing" Target="../drawings/drawing8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8.xm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0.xml"/><Relationship Id="rId1" Type="http://schemas.openxmlformats.org/officeDocument/2006/relationships/drawing" Target="../drawings/drawing89.xml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1.xml"/><Relationship Id="rId1" Type="http://schemas.openxmlformats.org/officeDocument/2006/relationships/drawing" Target="../drawings/drawing90.xml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2.xml"/><Relationship Id="rId1" Type="http://schemas.openxmlformats.org/officeDocument/2006/relationships/drawing" Target="../drawings/drawing91.xml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3.xml"/><Relationship Id="rId1" Type="http://schemas.openxmlformats.org/officeDocument/2006/relationships/drawing" Target="../drawings/drawing92.xml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4.xml"/><Relationship Id="rId1" Type="http://schemas.openxmlformats.org/officeDocument/2006/relationships/drawing" Target="../drawings/drawing93.xml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5.xml"/><Relationship Id="rId1" Type="http://schemas.openxmlformats.org/officeDocument/2006/relationships/drawing" Target="../drawings/drawing94.xml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6.xml"/><Relationship Id="rId1" Type="http://schemas.openxmlformats.org/officeDocument/2006/relationships/drawing" Target="../drawings/drawing95.xml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7.xml"/><Relationship Id="rId1" Type="http://schemas.openxmlformats.org/officeDocument/2006/relationships/drawing" Target="../drawings/drawing96.xml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8.xml"/><Relationship Id="rId1" Type="http://schemas.openxmlformats.org/officeDocument/2006/relationships/drawing" Target="../drawings/drawing97.xml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9.xml"/><Relationship Id="rId1" Type="http://schemas.openxmlformats.org/officeDocument/2006/relationships/drawing" Target="../drawings/drawing9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H101"/>
  <sheetViews>
    <sheetView topLeftCell="A40" workbookViewId="0">
      <selection activeCell="C42" sqref="C42"/>
    </sheetView>
  </sheetViews>
  <sheetFormatPr defaultRowHeight="15" x14ac:dyDescent="0.25"/>
  <cols>
    <col min="3" max="3" width="47.85546875" bestFit="1" customWidth="1"/>
    <col min="4" max="4" width="59.5703125" bestFit="1" customWidth="1"/>
    <col min="5" max="5" width="8.140625" bestFit="1" customWidth="1"/>
    <col min="6" max="6" width="10.7109375" bestFit="1" customWidth="1"/>
    <col min="7" max="7" width="64.85546875" bestFit="1" customWidth="1"/>
    <col min="8" max="8" width="10.85546875" customWidth="1"/>
  </cols>
  <sheetData>
    <row r="2" spans="2:8" x14ac:dyDescent="0.25">
      <c r="B2" s="2" t="s">
        <v>0</v>
      </c>
      <c r="C2" s="2" t="s">
        <v>1</v>
      </c>
      <c r="D2" s="2" t="s">
        <v>2</v>
      </c>
      <c r="E2" s="2" t="s">
        <v>3</v>
      </c>
      <c r="F2" s="2" t="s">
        <v>4</v>
      </c>
      <c r="G2" s="7" t="s">
        <v>110</v>
      </c>
      <c r="H2" s="7" t="s">
        <v>269</v>
      </c>
    </row>
    <row r="3" spans="2:8" x14ac:dyDescent="0.25">
      <c r="B3">
        <v>1</v>
      </c>
      <c r="C3" s="3" t="s">
        <v>5</v>
      </c>
      <c r="D3" s="3" t="s">
        <v>6</v>
      </c>
      <c r="E3">
        <f>AVERAGE(Table3[Pontuação])</f>
        <v>10</v>
      </c>
      <c r="F3" s="1">
        <v>45247</v>
      </c>
      <c r="G3" s="3" t="s">
        <v>111</v>
      </c>
    </row>
    <row r="4" spans="2:8" x14ac:dyDescent="0.25">
      <c r="B4">
        <v>2</v>
      </c>
      <c r="C4" s="3" t="s">
        <v>113</v>
      </c>
      <c r="D4" s="3" t="s">
        <v>114</v>
      </c>
      <c r="E4">
        <f>AVERAGE(Table4[Pontuação])</f>
        <v>10</v>
      </c>
      <c r="F4" s="1">
        <v>45247</v>
      </c>
      <c r="G4" s="3" t="s">
        <v>122</v>
      </c>
    </row>
    <row r="5" spans="2:8" x14ac:dyDescent="0.25">
      <c r="B5">
        <v>3</v>
      </c>
      <c r="C5" s="3" t="s">
        <v>123</v>
      </c>
      <c r="D5" s="3" t="s">
        <v>124</v>
      </c>
      <c r="E5" s="8">
        <f>AVERAGE(Table5[Pontuação])</f>
        <v>10</v>
      </c>
      <c r="F5" s="1">
        <v>45247</v>
      </c>
      <c r="G5" s="3" t="s">
        <v>137</v>
      </c>
    </row>
    <row r="6" spans="2:8" x14ac:dyDescent="0.25">
      <c r="B6">
        <v>4</v>
      </c>
      <c r="C6" s="3" t="s">
        <v>138</v>
      </c>
      <c r="D6" s="3" t="s">
        <v>139</v>
      </c>
      <c r="E6" s="8">
        <f>AVERAGE(Table57[Pontuação])</f>
        <v>10</v>
      </c>
      <c r="F6" s="1">
        <v>45247</v>
      </c>
      <c r="G6" s="3" t="s">
        <v>145</v>
      </c>
    </row>
    <row r="7" spans="2:8" x14ac:dyDescent="0.25">
      <c r="B7">
        <v>5</v>
      </c>
      <c r="C7" s="3" t="s">
        <v>147</v>
      </c>
      <c r="D7" s="3" t="s">
        <v>146</v>
      </c>
      <c r="E7" s="8">
        <f>AVERAGE(Table578[Pontuação])</f>
        <v>9.8999999999999968</v>
      </c>
      <c r="F7" s="1">
        <v>45250</v>
      </c>
      <c r="G7" s="3" t="s">
        <v>151</v>
      </c>
    </row>
    <row r="8" spans="2:8" x14ac:dyDescent="0.25">
      <c r="B8">
        <v>6</v>
      </c>
      <c r="C8" s="3" t="s">
        <v>152</v>
      </c>
      <c r="D8" s="3" t="s">
        <v>153</v>
      </c>
      <c r="E8" s="8">
        <f>AVERAGE(Table8[Pontuação])</f>
        <v>10</v>
      </c>
      <c r="F8" s="1">
        <v>45250</v>
      </c>
      <c r="G8" s="3" t="s">
        <v>158</v>
      </c>
    </row>
    <row r="9" spans="2:8" x14ac:dyDescent="0.25">
      <c r="B9">
        <v>7</v>
      </c>
      <c r="C9" s="3" t="s">
        <v>160</v>
      </c>
      <c r="D9" s="3" t="s">
        <v>159</v>
      </c>
      <c r="E9" s="8">
        <f>AVERAGE(Table9[Pontuação])</f>
        <v>10</v>
      </c>
      <c r="F9" s="1">
        <v>45251</v>
      </c>
      <c r="G9" s="3" t="s">
        <v>163</v>
      </c>
    </row>
    <row r="10" spans="2:8" x14ac:dyDescent="0.25">
      <c r="B10">
        <v>8</v>
      </c>
      <c r="C10" s="3" t="s">
        <v>165</v>
      </c>
      <c r="D10" s="3" t="s">
        <v>166</v>
      </c>
      <c r="E10" s="8">
        <f>AVERAGE(Table10[Pontuação])</f>
        <v>10</v>
      </c>
      <c r="F10" s="1">
        <v>45251</v>
      </c>
      <c r="G10" s="3" t="s">
        <v>172</v>
      </c>
    </row>
    <row r="11" spans="2:8" x14ac:dyDescent="0.25">
      <c r="B11">
        <v>9</v>
      </c>
      <c r="C11" s="3" t="s">
        <v>173</v>
      </c>
      <c r="D11" s="3" t="s">
        <v>174</v>
      </c>
      <c r="E11" s="8">
        <f>AVERAGE(Table11[Pontuação])</f>
        <v>10</v>
      </c>
      <c r="F11" s="1">
        <v>45251</v>
      </c>
      <c r="G11" s="3" t="s">
        <v>179</v>
      </c>
    </row>
    <row r="12" spans="2:8" x14ac:dyDescent="0.25">
      <c r="B12">
        <v>10</v>
      </c>
      <c r="C12" s="3" t="s">
        <v>180</v>
      </c>
      <c r="D12" s="3" t="s">
        <v>181</v>
      </c>
      <c r="E12" s="8">
        <f>AVERAGE(Table12[Pontuação])</f>
        <v>10</v>
      </c>
      <c r="F12" s="1">
        <v>45251</v>
      </c>
      <c r="G12" s="3" t="s">
        <v>185</v>
      </c>
    </row>
    <row r="13" spans="2:8" x14ac:dyDescent="0.25">
      <c r="B13">
        <v>11</v>
      </c>
      <c r="C13" s="3" t="s">
        <v>187</v>
      </c>
      <c r="D13" s="3" t="s">
        <v>186</v>
      </c>
      <c r="E13" s="8">
        <f>AVERAGE(Table13[Pontuação])</f>
        <v>10</v>
      </c>
      <c r="F13" s="1">
        <v>45251</v>
      </c>
      <c r="G13" s="3" t="s">
        <v>190</v>
      </c>
    </row>
    <row r="14" spans="2:8" x14ac:dyDescent="0.25">
      <c r="B14">
        <v>12</v>
      </c>
      <c r="C14" s="3" t="s">
        <v>192</v>
      </c>
      <c r="D14" s="3" t="s">
        <v>191</v>
      </c>
      <c r="E14" s="8">
        <f>AVERAGE(Table14[Pontuação])</f>
        <v>10</v>
      </c>
      <c r="F14" s="1">
        <v>45251</v>
      </c>
      <c r="G14" s="3" t="s">
        <v>199</v>
      </c>
    </row>
    <row r="15" spans="2:8" x14ac:dyDescent="0.25">
      <c r="B15">
        <v>13</v>
      </c>
      <c r="C15" s="3" t="s">
        <v>198</v>
      </c>
      <c r="D15" s="3" t="s">
        <v>195</v>
      </c>
      <c r="E15" s="8">
        <f>AVERAGE(Table15[Pontuação])</f>
        <v>10</v>
      </c>
      <c r="F15" s="1">
        <v>45251</v>
      </c>
      <c r="G15" s="3" t="s">
        <v>200</v>
      </c>
    </row>
    <row r="16" spans="2:8" x14ac:dyDescent="0.25">
      <c r="B16">
        <v>14</v>
      </c>
      <c r="C16" s="3" t="s">
        <v>202</v>
      </c>
      <c r="D16" s="3" t="s">
        <v>201</v>
      </c>
      <c r="E16" s="8">
        <f>AVERAGE(Table16[Pontuação])</f>
        <v>10</v>
      </c>
      <c r="F16" s="1">
        <v>45251</v>
      </c>
      <c r="G16" s="3" t="s">
        <v>206</v>
      </c>
    </row>
    <row r="17" spans="2:7" x14ac:dyDescent="0.25">
      <c r="B17">
        <v>15</v>
      </c>
      <c r="C17" s="3" t="s">
        <v>208</v>
      </c>
      <c r="D17" s="3" t="s">
        <v>209</v>
      </c>
      <c r="E17" s="8">
        <f>AVERAGE(Table17[Pontuação])</f>
        <v>10</v>
      </c>
      <c r="F17" s="1">
        <v>45251</v>
      </c>
      <c r="G17" s="3" t="s">
        <v>207</v>
      </c>
    </row>
    <row r="18" spans="2:7" x14ac:dyDescent="0.25">
      <c r="B18">
        <v>16</v>
      </c>
      <c r="C18" s="3" t="s">
        <v>216</v>
      </c>
      <c r="D18" s="3" t="s">
        <v>215</v>
      </c>
      <c r="E18" s="8">
        <f>AVERAGE(Table18[Pontuação])</f>
        <v>10</v>
      </c>
      <c r="F18" s="1">
        <v>45251</v>
      </c>
      <c r="G18" s="3" t="s">
        <v>222</v>
      </c>
    </row>
    <row r="19" spans="2:7" x14ac:dyDescent="0.25">
      <c r="B19">
        <v>17</v>
      </c>
      <c r="C19" s="3" t="s">
        <v>223</v>
      </c>
      <c r="D19" s="3" t="s">
        <v>224</v>
      </c>
      <c r="E19" s="8">
        <f>AVERAGE(Table19[Pontuação])</f>
        <v>10</v>
      </c>
      <c r="F19" s="1">
        <v>45251</v>
      </c>
      <c r="G19" s="3" t="s">
        <v>225</v>
      </c>
    </row>
    <row r="20" spans="2:7" x14ac:dyDescent="0.25">
      <c r="B20">
        <v>18</v>
      </c>
      <c r="C20" s="3" t="s">
        <v>226</v>
      </c>
      <c r="D20" s="3" t="s">
        <v>227</v>
      </c>
      <c r="E20" s="8">
        <f>AVERAGE(Table20[Pontuação])</f>
        <v>10</v>
      </c>
      <c r="F20" s="1">
        <v>45252</v>
      </c>
      <c r="G20" s="3" t="s">
        <v>242</v>
      </c>
    </row>
    <row r="21" spans="2:7" x14ac:dyDescent="0.25">
      <c r="B21">
        <v>19</v>
      </c>
      <c r="C21" s="3" t="s">
        <v>230</v>
      </c>
      <c r="D21" s="3" t="s">
        <v>231</v>
      </c>
      <c r="E21" s="8">
        <f>AVERAGE(Table21[Pontuação])</f>
        <v>10</v>
      </c>
      <c r="F21" s="1">
        <v>45252</v>
      </c>
      <c r="G21" s="3" t="s">
        <v>235</v>
      </c>
    </row>
    <row r="22" spans="2:7" x14ac:dyDescent="0.25">
      <c r="B22">
        <v>20</v>
      </c>
      <c r="C22" s="3" t="s">
        <v>237</v>
      </c>
      <c r="D22" s="3" t="s">
        <v>236</v>
      </c>
      <c r="E22" s="8">
        <f>AVERAGE(Table22[Pontuação])</f>
        <v>10</v>
      </c>
      <c r="F22" s="1">
        <v>45252</v>
      </c>
      <c r="G22" s="3" t="s">
        <v>241</v>
      </c>
    </row>
    <row r="23" spans="2:7" x14ac:dyDescent="0.25">
      <c r="B23">
        <v>21</v>
      </c>
      <c r="C23" s="3" t="s">
        <v>252</v>
      </c>
      <c r="D23" s="3" t="s">
        <v>243</v>
      </c>
      <c r="E23" s="8">
        <f>AVERAGE(Table23[Pontuação])</f>
        <v>10</v>
      </c>
      <c r="F23" s="1">
        <v>45252</v>
      </c>
      <c r="G23" s="3" t="s">
        <v>257</v>
      </c>
    </row>
    <row r="24" spans="2:7" x14ac:dyDescent="0.25">
      <c r="B24">
        <v>22</v>
      </c>
      <c r="C24" s="3" t="s">
        <v>258</v>
      </c>
      <c r="D24" s="3" t="s">
        <v>244</v>
      </c>
      <c r="E24" s="8">
        <f>AVERAGE(Table24[Pontuação])</f>
        <v>10</v>
      </c>
      <c r="F24" s="1">
        <v>45252</v>
      </c>
      <c r="G24" s="3" t="s">
        <v>261</v>
      </c>
    </row>
    <row r="25" spans="2:7" x14ac:dyDescent="0.25">
      <c r="B25">
        <v>23</v>
      </c>
      <c r="C25" s="3" t="s">
        <v>262</v>
      </c>
      <c r="D25" s="3" t="s">
        <v>245</v>
      </c>
      <c r="E25" s="8">
        <f>AVERAGE(Table25[Pontuação])</f>
        <v>10</v>
      </c>
      <c r="F25" s="1">
        <v>45252</v>
      </c>
      <c r="G25" s="3" t="s">
        <v>264</v>
      </c>
    </row>
    <row r="26" spans="2:7" x14ac:dyDescent="0.25">
      <c r="B26">
        <v>24</v>
      </c>
      <c r="C26" s="3" t="s">
        <v>265</v>
      </c>
      <c r="D26" s="3" t="s">
        <v>246</v>
      </c>
      <c r="E26" s="8">
        <f>AVERAGE(Table26[Pontuação])</f>
        <v>10</v>
      </c>
      <c r="F26" s="1">
        <v>45252</v>
      </c>
      <c r="G26" s="3" t="s">
        <v>268</v>
      </c>
    </row>
    <row r="27" spans="2:7" x14ac:dyDescent="0.25">
      <c r="B27">
        <v>25</v>
      </c>
      <c r="C27" s="3" t="s">
        <v>270</v>
      </c>
      <c r="D27" s="3" t="s">
        <v>247</v>
      </c>
      <c r="E27" s="8">
        <f>AVERAGE(Table27[Pontuação])</f>
        <v>10</v>
      </c>
      <c r="F27" s="1">
        <v>45252</v>
      </c>
      <c r="G27" s="3" t="s">
        <v>273</v>
      </c>
    </row>
    <row r="28" spans="2:7" x14ac:dyDescent="0.25">
      <c r="B28">
        <v>26</v>
      </c>
      <c r="C28" s="3" t="s">
        <v>274</v>
      </c>
      <c r="D28" s="3" t="s">
        <v>248</v>
      </c>
      <c r="E28" s="8">
        <f>AVERAGE(Table28[Pontuação])</f>
        <v>10</v>
      </c>
      <c r="F28" s="1">
        <v>45252</v>
      </c>
      <c r="G28" s="3" t="s">
        <v>278</v>
      </c>
    </row>
    <row r="29" spans="2:7" x14ac:dyDescent="0.25">
      <c r="B29">
        <v>27</v>
      </c>
      <c r="C29" s="3" t="s">
        <v>279</v>
      </c>
      <c r="D29" s="3" t="s">
        <v>249</v>
      </c>
      <c r="E29" s="8">
        <f>AVERAGE(Table29[Pontuação])</f>
        <v>10</v>
      </c>
      <c r="F29" s="1">
        <v>45252</v>
      </c>
      <c r="G29" s="3" t="s">
        <v>282</v>
      </c>
    </row>
    <row r="30" spans="2:7" x14ac:dyDescent="0.25">
      <c r="B30">
        <v>28</v>
      </c>
      <c r="C30" s="3" t="s">
        <v>283</v>
      </c>
      <c r="D30" s="3" t="s">
        <v>250</v>
      </c>
      <c r="E30" s="8">
        <f>AVERAGE(Table30[Pontuação])</f>
        <v>10</v>
      </c>
      <c r="F30" s="1">
        <v>45252</v>
      </c>
      <c r="G30" s="3" t="s">
        <v>287</v>
      </c>
    </row>
    <row r="31" spans="2:7" x14ac:dyDescent="0.25">
      <c r="B31">
        <v>29</v>
      </c>
      <c r="C31" s="3" t="s">
        <v>271</v>
      </c>
      <c r="D31" s="3" t="s">
        <v>251</v>
      </c>
      <c r="E31" s="8">
        <f>AVERAGE(Table31[Pontuação])</f>
        <v>10</v>
      </c>
      <c r="F31" s="1">
        <v>45253</v>
      </c>
      <c r="G31" s="3" t="s">
        <v>288</v>
      </c>
    </row>
    <row r="32" spans="2:7" x14ac:dyDescent="0.25">
      <c r="B32">
        <v>30</v>
      </c>
      <c r="C32" s="3" t="s">
        <v>292</v>
      </c>
      <c r="D32" s="3" t="s">
        <v>291</v>
      </c>
      <c r="E32" s="8">
        <f>AVERAGE(Table32[Pontuação])</f>
        <v>10</v>
      </c>
      <c r="F32" s="1">
        <v>45253</v>
      </c>
      <c r="G32" s="3" t="s">
        <v>294</v>
      </c>
    </row>
    <row r="33" spans="2:7" x14ac:dyDescent="0.25">
      <c r="B33">
        <v>31</v>
      </c>
      <c r="C33" s="3" t="s">
        <v>296</v>
      </c>
      <c r="D33" s="3" t="s">
        <v>295</v>
      </c>
      <c r="E33" s="8">
        <f>AVERAGE(Table33[Pontuação])</f>
        <v>10</v>
      </c>
      <c r="F33" s="1">
        <v>45253</v>
      </c>
      <c r="G33" s="3" t="s">
        <v>297</v>
      </c>
    </row>
    <row r="34" spans="2:7" x14ac:dyDescent="0.25">
      <c r="B34">
        <v>32</v>
      </c>
      <c r="C34" s="3" t="s">
        <v>300</v>
      </c>
      <c r="D34" s="3" t="s">
        <v>299</v>
      </c>
      <c r="E34" s="8">
        <f>AVERAGE(Table34[Pontuação])</f>
        <v>10</v>
      </c>
      <c r="F34" s="1">
        <v>45253</v>
      </c>
      <c r="G34" s="3" t="s">
        <v>301</v>
      </c>
    </row>
    <row r="35" spans="2:7" x14ac:dyDescent="0.25">
      <c r="B35">
        <v>33</v>
      </c>
      <c r="C35" s="3" t="s">
        <v>303</v>
      </c>
      <c r="D35" s="3" t="s">
        <v>304</v>
      </c>
      <c r="E35" s="8">
        <f>AVERAGE(Table35[Pontuação])</f>
        <v>10</v>
      </c>
      <c r="F35" s="1">
        <v>45253</v>
      </c>
      <c r="G35" s="3" t="s">
        <v>305</v>
      </c>
    </row>
    <row r="36" spans="2:7" x14ac:dyDescent="0.25">
      <c r="B36">
        <v>34</v>
      </c>
      <c r="C36" s="3" t="s">
        <v>307</v>
      </c>
      <c r="D36" s="3" t="s">
        <v>308</v>
      </c>
      <c r="E36" s="8">
        <f>AVERAGE(Table36[Pontuação])</f>
        <v>10</v>
      </c>
      <c r="F36" s="1">
        <v>45253</v>
      </c>
      <c r="G36" s="3" t="s">
        <v>311</v>
      </c>
    </row>
    <row r="37" spans="2:7" x14ac:dyDescent="0.25">
      <c r="B37">
        <v>35</v>
      </c>
      <c r="C37" s="3" t="s">
        <v>312</v>
      </c>
      <c r="D37" s="3" t="s">
        <v>313</v>
      </c>
      <c r="E37" s="8">
        <f>AVERAGE(Table27[Pontuação])</f>
        <v>10</v>
      </c>
      <c r="F37" s="1">
        <v>45253</v>
      </c>
      <c r="G37" s="3" t="s">
        <v>316</v>
      </c>
    </row>
    <row r="38" spans="2:7" x14ac:dyDescent="0.25">
      <c r="B38">
        <v>36</v>
      </c>
      <c r="C38" s="3" t="s">
        <v>317</v>
      </c>
      <c r="D38" s="3" t="s">
        <v>318</v>
      </c>
      <c r="E38" s="8">
        <f>AVERAGE(Table38[Pontuação])</f>
        <v>10</v>
      </c>
      <c r="F38" s="1">
        <v>45253</v>
      </c>
      <c r="G38" s="3" t="s">
        <v>321</v>
      </c>
    </row>
    <row r="39" spans="2:7" x14ac:dyDescent="0.25">
      <c r="B39">
        <v>37</v>
      </c>
      <c r="C39" s="3" t="s">
        <v>322</v>
      </c>
      <c r="D39" s="3" t="s">
        <v>323</v>
      </c>
      <c r="E39" s="8">
        <f>AVERAGE(Table39[Pontuação])</f>
        <v>10</v>
      </c>
      <c r="F39" s="1">
        <v>45253</v>
      </c>
      <c r="G39" s="3" t="s">
        <v>326</v>
      </c>
    </row>
    <row r="40" spans="2:7" x14ac:dyDescent="0.25">
      <c r="B40">
        <v>38</v>
      </c>
      <c r="C40" s="3" t="s">
        <v>328</v>
      </c>
      <c r="D40" s="3" t="s">
        <v>327</v>
      </c>
      <c r="E40" s="8">
        <f>AVERAGE(Table40[Pontuação])</f>
        <v>10</v>
      </c>
      <c r="F40" s="1">
        <v>45253</v>
      </c>
      <c r="G40" s="3" t="s">
        <v>329</v>
      </c>
    </row>
    <row r="41" spans="2:7" x14ac:dyDescent="0.25">
      <c r="B41">
        <v>39</v>
      </c>
      <c r="C41" s="3" t="s">
        <v>332</v>
      </c>
      <c r="D41" s="3" t="s">
        <v>333</v>
      </c>
      <c r="E41" s="8">
        <f>AVERAGE(Table41[Pontuação])</f>
        <v>10</v>
      </c>
      <c r="F41" s="1">
        <v>45253</v>
      </c>
      <c r="G41" s="3" t="s">
        <v>338</v>
      </c>
    </row>
    <row r="42" spans="2:7" x14ac:dyDescent="0.25">
      <c r="B42">
        <v>40</v>
      </c>
      <c r="C42" s="3" t="s">
        <v>340</v>
      </c>
      <c r="D42" s="3" t="s">
        <v>339</v>
      </c>
      <c r="E42" s="8">
        <f>AVERAGE(Table42[Pontuação])</f>
        <v>9.8000000000000078</v>
      </c>
      <c r="F42" s="1">
        <v>45253</v>
      </c>
      <c r="G42" s="3" t="s">
        <v>341</v>
      </c>
    </row>
    <row r="43" spans="2:7" x14ac:dyDescent="0.25">
      <c r="B43">
        <v>41</v>
      </c>
      <c r="C43" s="3" t="s">
        <v>342</v>
      </c>
      <c r="D43" s="3" t="s">
        <v>343</v>
      </c>
      <c r="E43" s="8">
        <f>AVERAGE(Table43[Pontuação])</f>
        <v>10</v>
      </c>
      <c r="F43" s="1">
        <v>45253</v>
      </c>
      <c r="G43" s="3" t="s">
        <v>346</v>
      </c>
    </row>
    <row r="44" spans="2:7" x14ac:dyDescent="0.25">
      <c r="B44">
        <v>42</v>
      </c>
      <c r="C44" s="3" t="s">
        <v>347</v>
      </c>
      <c r="D44" s="3" t="s">
        <v>348</v>
      </c>
      <c r="E44" s="8">
        <f>AVERAGE(Table44[Pontuação])</f>
        <v>10</v>
      </c>
      <c r="F44" s="1">
        <v>45253</v>
      </c>
      <c r="G44" s="3" t="s">
        <v>350</v>
      </c>
    </row>
    <row r="45" spans="2:7" x14ac:dyDescent="0.25">
      <c r="B45">
        <v>43</v>
      </c>
      <c r="C45" s="3" t="s">
        <v>352</v>
      </c>
      <c r="D45" s="3" t="s">
        <v>351</v>
      </c>
      <c r="E45" s="8">
        <f>AVERAGE(Table45[Pontuação])</f>
        <v>9.6000000000000032</v>
      </c>
      <c r="F45" s="1">
        <v>45253</v>
      </c>
      <c r="G45" s="3" t="s">
        <v>353</v>
      </c>
    </row>
    <row r="46" spans="2:7" x14ac:dyDescent="0.25">
      <c r="B46">
        <v>44</v>
      </c>
      <c r="C46" s="3" t="s">
        <v>382</v>
      </c>
      <c r="D46" s="3" t="s">
        <v>376</v>
      </c>
      <c r="E46" s="8">
        <f>AVERAGE(Table46[Pontuação])</f>
        <v>10</v>
      </c>
      <c r="F46" s="1">
        <v>45254</v>
      </c>
      <c r="G46" s="3" t="s">
        <v>385</v>
      </c>
    </row>
    <row r="47" spans="2:7" x14ac:dyDescent="0.25">
      <c r="B47">
        <v>45</v>
      </c>
      <c r="C47" s="3" t="s">
        <v>386</v>
      </c>
      <c r="D47" s="3" t="s">
        <v>377</v>
      </c>
      <c r="E47" s="8">
        <f>AVERAGE(Table47[Pontuação])</f>
        <v>10</v>
      </c>
      <c r="F47" s="1">
        <v>45254</v>
      </c>
      <c r="G47" s="3" t="s">
        <v>389</v>
      </c>
    </row>
    <row r="48" spans="2:7" x14ac:dyDescent="0.25">
      <c r="B48">
        <v>46</v>
      </c>
      <c r="C48" s="3" t="s">
        <v>390</v>
      </c>
      <c r="D48" s="3" t="s">
        <v>378</v>
      </c>
      <c r="E48" s="8">
        <f>AVERAGE(Table48[Pontuação])</f>
        <v>10</v>
      </c>
      <c r="F48" s="1">
        <v>45254</v>
      </c>
      <c r="G48" s="3" t="s">
        <v>393</v>
      </c>
    </row>
    <row r="49" spans="2:7" x14ac:dyDescent="0.25">
      <c r="B49">
        <v>47</v>
      </c>
      <c r="C49" s="3" t="s">
        <v>392</v>
      </c>
      <c r="D49" s="3" t="s">
        <v>379</v>
      </c>
      <c r="E49" s="8">
        <f>AVERAGE(Table49[Pontuação])</f>
        <v>10</v>
      </c>
      <c r="F49" s="1">
        <v>45254</v>
      </c>
      <c r="G49" s="3" t="s">
        <v>394</v>
      </c>
    </row>
    <row r="50" spans="2:7" x14ac:dyDescent="0.25">
      <c r="B50">
        <v>48</v>
      </c>
      <c r="C50" s="3" t="s">
        <v>396</v>
      </c>
      <c r="D50" s="3" t="s">
        <v>380</v>
      </c>
      <c r="E50" s="8">
        <f>AVERAGE(Table50[Pontuação])</f>
        <v>10</v>
      </c>
      <c r="F50" s="1">
        <v>45254</v>
      </c>
      <c r="G50" s="3" t="s">
        <v>399</v>
      </c>
    </row>
    <row r="51" spans="2:7" x14ac:dyDescent="0.25">
      <c r="B51">
        <v>49</v>
      </c>
      <c r="C51" s="3" t="s">
        <v>400</v>
      </c>
      <c r="D51" s="3" t="s">
        <v>381</v>
      </c>
      <c r="E51" s="8">
        <f>AVERAGE(Table51[Pontuação])</f>
        <v>10</v>
      </c>
      <c r="F51" s="1">
        <v>45254</v>
      </c>
      <c r="G51" s="3" t="s">
        <v>403</v>
      </c>
    </row>
    <row r="52" spans="2:7" x14ac:dyDescent="0.25">
      <c r="B52">
        <v>50</v>
      </c>
      <c r="C52" s="3" t="s">
        <v>416</v>
      </c>
      <c r="D52" s="3" t="s">
        <v>404</v>
      </c>
      <c r="E52" s="8">
        <f>AVERAGE(Table52[Pontuação])</f>
        <v>10</v>
      </c>
      <c r="F52" s="1">
        <v>45254</v>
      </c>
      <c r="G52" s="3" t="s">
        <v>419</v>
      </c>
    </row>
    <row r="53" spans="2:7" x14ac:dyDescent="0.25">
      <c r="B53">
        <v>51</v>
      </c>
      <c r="C53" s="3" t="s">
        <v>420</v>
      </c>
      <c r="D53" s="3" t="s">
        <v>405</v>
      </c>
      <c r="E53" s="8">
        <f>AVERAGE(Table53[Pontuação])</f>
        <v>10</v>
      </c>
      <c r="F53" s="1">
        <v>45254</v>
      </c>
      <c r="G53" s="3" t="s">
        <v>423</v>
      </c>
    </row>
    <row r="54" spans="2:7" x14ac:dyDescent="0.25">
      <c r="B54">
        <v>52</v>
      </c>
      <c r="C54" s="3" t="s">
        <v>424</v>
      </c>
      <c r="D54" s="3" t="s">
        <v>406</v>
      </c>
      <c r="E54" s="8">
        <f>AVERAGE(Table54[Pontuação])</f>
        <v>10</v>
      </c>
      <c r="F54" s="1">
        <v>45254</v>
      </c>
      <c r="G54" s="3" t="s">
        <v>425</v>
      </c>
    </row>
    <row r="55" spans="2:7" x14ac:dyDescent="0.25">
      <c r="B55">
        <v>53</v>
      </c>
      <c r="C55" s="3" t="s">
        <v>427</v>
      </c>
      <c r="D55" s="3" t="s">
        <v>407</v>
      </c>
      <c r="E55" s="8">
        <f>AVERAGE(Table55[Pontuação])</f>
        <v>10</v>
      </c>
      <c r="F55" s="1">
        <v>45254</v>
      </c>
      <c r="G55" s="3" t="s">
        <v>428</v>
      </c>
    </row>
    <row r="56" spans="2:7" x14ac:dyDescent="0.25">
      <c r="B56">
        <v>54</v>
      </c>
      <c r="C56" s="3" t="s">
        <v>431</v>
      </c>
      <c r="D56" s="3" t="s">
        <v>408</v>
      </c>
      <c r="E56" s="8">
        <f>AVERAGE(Table56[Pontuação])</f>
        <v>10</v>
      </c>
      <c r="F56" s="1">
        <v>45254</v>
      </c>
      <c r="G56" s="3" t="s">
        <v>433</v>
      </c>
    </row>
    <row r="57" spans="2:7" x14ac:dyDescent="0.25">
      <c r="B57">
        <v>55</v>
      </c>
      <c r="C57" s="3" t="s">
        <v>434</v>
      </c>
      <c r="D57" s="3" t="s">
        <v>409</v>
      </c>
      <c r="E57" s="8">
        <f>AVERAGE(Table58[Pontuação])</f>
        <v>10</v>
      </c>
      <c r="F57" s="1">
        <v>45254</v>
      </c>
      <c r="G57" s="3" t="s">
        <v>436</v>
      </c>
    </row>
    <row r="58" spans="2:7" x14ac:dyDescent="0.25">
      <c r="B58">
        <v>56</v>
      </c>
      <c r="C58" s="3" t="s">
        <v>437</v>
      </c>
      <c r="D58" s="3" t="s">
        <v>410</v>
      </c>
      <c r="E58" s="8">
        <f>AVERAGE(Table59[Pontuação])</f>
        <v>10</v>
      </c>
      <c r="F58" s="1">
        <v>45254</v>
      </c>
      <c r="G58" s="3" t="s">
        <v>441</v>
      </c>
    </row>
    <row r="59" spans="2:7" x14ac:dyDescent="0.25">
      <c r="B59">
        <v>57</v>
      </c>
      <c r="C59" s="3" t="s">
        <v>442</v>
      </c>
      <c r="D59" s="3" t="s">
        <v>411</v>
      </c>
      <c r="E59" s="8">
        <f>AVERAGE(Table60[Pontuação])</f>
        <v>10</v>
      </c>
      <c r="F59" s="1">
        <v>45254</v>
      </c>
      <c r="G59" s="3" t="s">
        <v>445</v>
      </c>
    </row>
    <row r="60" spans="2:7" x14ac:dyDescent="0.25">
      <c r="B60">
        <v>58</v>
      </c>
      <c r="C60" s="3" t="s">
        <v>446</v>
      </c>
      <c r="D60" s="3" t="s">
        <v>412</v>
      </c>
      <c r="E60" s="8">
        <f>AVERAGE(Table61[Pontuação])</f>
        <v>10</v>
      </c>
      <c r="F60" s="1">
        <v>45254</v>
      </c>
      <c r="G60" s="3" t="s">
        <v>447</v>
      </c>
    </row>
    <row r="61" spans="2:7" x14ac:dyDescent="0.25">
      <c r="B61">
        <v>59</v>
      </c>
      <c r="C61" s="3" t="s">
        <v>450</v>
      </c>
      <c r="D61" s="3" t="s">
        <v>413</v>
      </c>
      <c r="E61" s="8">
        <f>AVERAGE(Table62[Pontuação])</f>
        <v>10</v>
      </c>
      <c r="F61" s="1">
        <v>45254</v>
      </c>
      <c r="G61" s="3" t="s">
        <v>451</v>
      </c>
    </row>
    <row r="62" spans="2:7" x14ac:dyDescent="0.25">
      <c r="B62">
        <v>60</v>
      </c>
      <c r="C62" s="3" t="s">
        <v>454</v>
      </c>
      <c r="D62" s="3" t="s">
        <v>414</v>
      </c>
      <c r="E62" s="8">
        <f>AVERAGE(Table63[Pontuação])</f>
        <v>10</v>
      </c>
      <c r="F62" s="1">
        <v>45254</v>
      </c>
      <c r="G62" s="3" t="s">
        <v>455</v>
      </c>
    </row>
    <row r="63" spans="2:7" x14ac:dyDescent="0.25">
      <c r="B63">
        <v>61</v>
      </c>
      <c r="C63" s="3" t="s">
        <v>456</v>
      </c>
      <c r="D63" s="3" t="s">
        <v>415</v>
      </c>
      <c r="E63" s="8">
        <f>AVERAGE(Table64[Pontuação])</f>
        <v>10</v>
      </c>
      <c r="F63" s="1">
        <v>45254</v>
      </c>
      <c r="G63" s="3" t="s">
        <v>457</v>
      </c>
    </row>
    <row r="64" spans="2:7" x14ac:dyDescent="0.25">
      <c r="B64">
        <v>62</v>
      </c>
      <c r="C64" s="3" t="s">
        <v>460</v>
      </c>
      <c r="D64" s="3" t="s">
        <v>459</v>
      </c>
      <c r="E64" s="8">
        <f>AVERAGE(Table65[Pontuação])</f>
        <v>10</v>
      </c>
      <c r="F64" s="1">
        <v>45254</v>
      </c>
      <c r="G64" s="3" t="s">
        <v>463</v>
      </c>
    </row>
    <row r="65" spans="2:7" x14ac:dyDescent="0.25">
      <c r="B65">
        <v>63</v>
      </c>
      <c r="C65" s="3" t="s">
        <v>464</v>
      </c>
      <c r="D65" s="3" t="s">
        <v>465</v>
      </c>
      <c r="E65" s="8">
        <f>AVERAGE(Table651[Pontuação])</f>
        <v>10</v>
      </c>
      <c r="F65" s="1">
        <v>45254</v>
      </c>
      <c r="G65" s="3" t="s">
        <v>469</v>
      </c>
    </row>
    <row r="66" spans="2:7" x14ac:dyDescent="0.25">
      <c r="B66">
        <v>64</v>
      </c>
      <c r="C66" s="3" t="s">
        <v>471</v>
      </c>
      <c r="D66" s="3" t="s">
        <v>470</v>
      </c>
      <c r="E66" s="8">
        <f>AVERAGE(Table66[Pontuação])</f>
        <v>10</v>
      </c>
      <c r="F66" s="1">
        <v>45254</v>
      </c>
      <c r="G66" s="3" t="s">
        <v>472</v>
      </c>
    </row>
    <row r="67" spans="2:7" x14ac:dyDescent="0.25">
      <c r="B67">
        <v>65</v>
      </c>
      <c r="C67" s="3" t="s">
        <v>475</v>
      </c>
      <c r="D67" s="3" t="s">
        <v>474</v>
      </c>
      <c r="E67" s="8">
        <f>AVERAGE(Table67[Pontuação])</f>
        <v>10</v>
      </c>
      <c r="F67" s="1">
        <v>45254</v>
      </c>
      <c r="G67" s="3" t="s">
        <v>476</v>
      </c>
    </row>
    <row r="68" spans="2:7" x14ac:dyDescent="0.25">
      <c r="B68">
        <v>66</v>
      </c>
      <c r="C68" s="3" t="s">
        <v>481</v>
      </c>
      <c r="D68" s="3" t="s">
        <v>480</v>
      </c>
      <c r="E68" s="8">
        <f>AVERAGE(Table68[Pontuação])</f>
        <v>10</v>
      </c>
      <c r="F68" s="1">
        <v>45254</v>
      </c>
      <c r="G68" s="3" t="s">
        <v>482</v>
      </c>
    </row>
    <row r="69" spans="2:7" x14ac:dyDescent="0.25">
      <c r="B69">
        <v>67</v>
      </c>
      <c r="C69" s="3" t="s">
        <v>484</v>
      </c>
      <c r="D69" s="3" t="s">
        <v>483</v>
      </c>
      <c r="E69" s="8">
        <f>AVERAGE(Table69[Pontuação])</f>
        <v>10</v>
      </c>
      <c r="F69" s="1">
        <v>45254</v>
      </c>
      <c r="G69" s="3" t="s">
        <v>485</v>
      </c>
    </row>
    <row r="70" spans="2:7" x14ac:dyDescent="0.25">
      <c r="B70">
        <v>68</v>
      </c>
      <c r="C70" s="3" t="s">
        <v>487</v>
      </c>
      <c r="D70" s="3" t="s">
        <v>486</v>
      </c>
      <c r="E70" s="8">
        <f>AVERAGE(Table70[Pontuação])</f>
        <v>10</v>
      </c>
      <c r="F70" s="1">
        <v>45254</v>
      </c>
      <c r="G70" s="3" t="s">
        <v>488</v>
      </c>
    </row>
    <row r="71" spans="2:7" x14ac:dyDescent="0.25">
      <c r="B71">
        <v>69</v>
      </c>
      <c r="C71" s="3" t="s">
        <v>491</v>
      </c>
      <c r="D71" s="3" t="s">
        <v>490</v>
      </c>
      <c r="E71" s="8">
        <f>AVERAGE(Table71[Pontuação])</f>
        <v>10</v>
      </c>
      <c r="F71" s="1">
        <v>45254</v>
      </c>
      <c r="G71" s="3" t="s">
        <v>492</v>
      </c>
    </row>
    <row r="72" spans="2:7" x14ac:dyDescent="0.25">
      <c r="B72">
        <v>70</v>
      </c>
      <c r="C72" s="3" t="s">
        <v>494</v>
      </c>
      <c r="D72" s="3" t="s">
        <v>493</v>
      </c>
      <c r="E72" s="8">
        <f>AVERAGE(Table72[Pontuação])</f>
        <v>10</v>
      </c>
      <c r="F72" s="1">
        <v>45257</v>
      </c>
      <c r="G72" s="3" t="s">
        <v>495</v>
      </c>
    </row>
    <row r="73" spans="2:7" x14ac:dyDescent="0.25">
      <c r="B73">
        <v>71</v>
      </c>
      <c r="C73" s="3" t="s">
        <v>498</v>
      </c>
      <c r="D73" s="3" t="s">
        <v>499</v>
      </c>
      <c r="E73" s="8">
        <f>AVERAGE(Table76[Pontuação])</f>
        <v>10</v>
      </c>
      <c r="F73" s="1">
        <v>45257</v>
      </c>
      <c r="G73" s="3" t="s">
        <v>501</v>
      </c>
    </row>
    <row r="74" spans="2:7" x14ac:dyDescent="0.25">
      <c r="B74">
        <v>72</v>
      </c>
      <c r="C74" s="3" t="s">
        <v>504</v>
      </c>
      <c r="D74" s="3" t="s">
        <v>502</v>
      </c>
      <c r="E74" s="8">
        <f>AVERAGE(Table77[Pontuação])</f>
        <v>10</v>
      </c>
      <c r="F74" s="1">
        <v>45257</v>
      </c>
      <c r="G74" s="3" t="s">
        <v>505</v>
      </c>
    </row>
    <row r="75" spans="2:7" x14ac:dyDescent="0.25">
      <c r="B75">
        <v>73</v>
      </c>
      <c r="C75" s="3" t="s">
        <v>506</v>
      </c>
      <c r="D75" s="3" t="s">
        <v>507</v>
      </c>
      <c r="E75" s="8">
        <f>AVERAGE(Table78[Pontuação])</f>
        <v>10</v>
      </c>
      <c r="F75" s="1">
        <v>45257</v>
      </c>
      <c r="G75" s="3" t="s">
        <v>508</v>
      </c>
    </row>
    <row r="76" spans="2:7" x14ac:dyDescent="0.25">
      <c r="B76">
        <v>74</v>
      </c>
      <c r="C76" s="3" t="s">
        <v>509</v>
      </c>
      <c r="D76" s="3" t="s">
        <v>511</v>
      </c>
      <c r="E76" s="8">
        <f>AVERAGE(Table79[Pontuação])</f>
        <v>10</v>
      </c>
      <c r="F76" s="1">
        <v>45257</v>
      </c>
      <c r="G76" s="3" t="s">
        <v>510</v>
      </c>
    </row>
    <row r="77" spans="2:7" x14ac:dyDescent="0.25">
      <c r="B77">
        <v>75</v>
      </c>
      <c r="C77" s="3" t="s">
        <v>516</v>
      </c>
      <c r="D77" s="3" t="s">
        <v>515</v>
      </c>
      <c r="E77" s="8">
        <f>AVERAGE(Table80[Pontuação])</f>
        <v>10</v>
      </c>
      <c r="F77" s="1">
        <v>45257</v>
      </c>
      <c r="G77" s="3" t="s">
        <v>517</v>
      </c>
    </row>
    <row r="78" spans="2:7" x14ac:dyDescent="0.25">
      <c r="B78">
        <v>76</v>
      </c>
      <c r="C78" s="3" t="s">
        <v>518</v>
      </c>
      <c r="D78" s="3" t="s">
        <v>519</v>
      </c>
      <c r="E78" s="8">
        <f>AVERAGE(Table81[Pontuação])</f>
        <v>10</v>
      </c>
      <c r="F78" s="1">
        <v>45257</v>
      </c>
      <c r="G78" s="3" t="s">
        <v>522</v>
      </c>
    </row>
    <row r="79" spans="2:7" x14ac:dyDescent="0.25">
      <c r="B79">
        <v>77</v>
      </c>
      <c r="C79" s="3" t="s">
        <v>524</v>
      </c>
      <c r="D79" s="3" t="s">
        <v>523</v>
      </c>
      <c r="E79" s="8">
        <f>AVERAGE(Table82[Pontuação])</f>
        <v>10</v>
      </c>
      <c r="F79" s="1">
        <v>45257</v>
      </c>
      <c r="G79" s="3" t="s">
        <v>525</v>
      </c>
    </row>
    <row r="80" spans="2:7" x14ac:dyDescent="0.25">
      <c r="B80">
        <v>78</v>
      </c>
      <c r="C80" s="3" t="s">
        <v>528</v>
      </c>
      <c r="D80" s="3" t="s">
        <v>527</v>
      </c>
      <c r="E80" s="8">
        <f>AVERAGE(Table83[Pontuação])</f>
        <v>10</v>
      </c>
      <c r="F80" s="1">
        <v>45257</v>
      </c>
      <c r="G80" s="3" t="s">
        <v>532</v>
      </c>
    </row>
    <row r="81" spans="2:7" x14ac:dyDescent="0.25">
      <c r="B81">
        <v>79</v>
      </c>
      <c r="C81" s="3" t="s">
        <v>534</v>
      </c>
      <c r="D81" s="3" t="s">
        <v>533</v>
      </c>
      <c r="E81" s="8">
        <f>AVERAGE(Table84[Pontuação])</f>
        <v>10</v>
      </c>
      <c r="F81" s="1">
        <v>45257</v>
      </c>
      <c r="G81" s="3" t="s">
        <v>537</v>
      </c>
    </row>
    <row r="82" spans="2:7" x14ac:dyDescent="0.25">
      <c r="B82">
        <v>80</v>
      </c>
      <c r="C82" s="3" t="s">
        <v>539</v>
      </c>
      <c r="D82" s="3" t="s">
        <v>538</v>
      </c>
      <c r="E82" s="8">
        <f>AVERAGE(Table85[Pontuação])</f>
        <v>10</v>
      </c>
      <c r="F82" s="1">
        <v>45257</v>
      </c>
      <c r="G82" s="3" t="s">
        <v>540</v>
      </c>
    </row>
    <row r="83" spans="2:7" x14ac:dyDescent="0.25">
      <c r="B83">
        <v>81</v>
      </c>
      <c r="C83" s="3" t="s">
        <v>544</v>
      </c>
      <c r="D83" s="3" t="s">
        <v>542</v>
      </c>
      <c r="E83" s="8">
        <f>AVERAGE(Table87[Pontuação])</f>
        <v>10</v>
      </c>
      <c r="F83" s="1">
        <v>45257</v>
      </c>
      <c r="G83" s="3" t="s">
        <v>543</v>
      </c>
    </row>
    <row r="84" spans="2:7" x14ac:dyDescent="0.25">
      <c r="B84">
        <v>82</v>
      </c>
      <c r="C84" s="3" t="s">
        <v>547</v>
      </c>
      <c r="D84" s="3" t="s">
        <v>546</v>
      </c>
      <c r="E84" s="8">
        <f>AVERAGE(Table73[Pontuação])</f>
        <v>10</v>
      </c>
      <c r="F84" s="1">
        <v>45258</v>
      </c>
      <c r="G84" s="3" t="s">
        <v>550</v>
      </c>
    </row>
    <row r="85" spans="2:7" x14ac:dyDescent="0.25">
      <c r="B85">
        <v>83</v>
      </c>
      <c r="C85" s="3" t="s">
        <v>552</v>
      </c>
      <c r="D85" s="3" t="s">
        <v>551</v>
      </c>
      <c r="E85" s="8">
        <f>AVERAGE(Table74[Pontuação])</f>
        <v>10</v>
      </c>
      <c r="F85" s="1">
        <v>45258</v>
      </c>
      <c r="G85" s="3" t="s">
        <v>553</v>
      </c>
    </row>
    <row r="86" spans="2:7" x14ac:dyDescent="0.25">
      <c r="B86">
        <v>84</v>
      </c>
      <c r="C86" s="3" t="s">
        <v>557</v>
      </c>
      <c r="D86" s="3" t="s">
        <v>556</v>
      </c>
      <c r="E86" s="8">
        <f>AVERAGE(Table86[Pontuação])</f>
        <v>10</v>
      </c>
      <c r="F86" s="1">
        <v>45258</v>
      </c>
      <c r="G86" s="3" t="s">
        <v>563</v>
      </c>
    </row>
    <row r="87" spans="2:7" x14ac:dyDescent="0.25">
      <c r="B87">
        <v>85</v>
      </c>
      <c r="C87" s="3" t="s">
        <v>562</v>
      </c>
      <c r="D87" s="3" t="s">
        <v>561</v>
      </c>
      <c r="E87" s="8">
        <f>AVERAGE(Table88[Pontuação])</f>
        <v>10</v>
      </c>
      <c r="F87" s="1">
        <v>45258</v>
      </c>
      <c r="G87" s="3" t="s">
        <v>567</v>
      </c>
    </row>
    <row r="88" spans="2:7" x14ac:dyDescent="0.25">
      <c r="B88">
        <v>86</v>
      </c>
      <c r="C88" s="3" t="s">
        <v>566</v>
      </c>
      <c r="D88" s="3" t="s">
        <v>565</v>
      </c>
      <c r="E88" s="8">
        <f>AVERAGE(Table89[Pontuação])</f>
        <v>10</v>
      </c>
      <c r="F88" s="1">
        <v>45258</v>
      </c>
      <c r="G88" s="3" t="s">
        <v>568</v>
      </c>
    </row>
    <row r="89" spans="2:7" x14ac:dyDescent="0.25">
      <c r="B89">
        <v>87</v>
      </c>
      <c r="C89" s="3" t="s">
        <v>572</v>
      </c>
      <c r="D89" s="3" t="s">
        <v>571</v>
      </c>
      <c r="E89" s="8">
        <f>AVERAGE(Table90[Pontuação])</f>
        <v>10</v>
      </c>
      <c r="F89" s="1">
        <v>45258</v>
      </c>
      <c r="G89" s="3" t="s">
        <v>573</v>
      </c>
    </row>
    <row r="90" spans="2:7" x14ac:dyDescent="0.25">
      <c r="B90">
        <v>88</v>
      </c>
      <c r="C90" s="3" t="s">
        <v>577</v>
      </c>
      <c r="D90" s="3" t="s">
        <v>576</v>
      </c>
      <c r="E90" s="8">
        <f>AVERAGE(Table91[Pontuação])</f>
        <v>10</v>
      </c>
      <c r="F90" s="1">
        <v>45258</v>
      </c>
      <c r="G90" s="3" t="s">
        <v>578</v>
      </c>
    </row>
    <row r="91" spans="2:7" x14ac:dyDescent="0.25">
      <c r="B91">
        <v>89</v>
      </c>
      <c r="C91" s="3" t="s">
        <v>580</v>
      </c>
      <c r="D91" s="3" t="s">
        <v>581</v>
      </c>
      <c r="E91" s="8">
        <f>AVERAGE(Table92[Pontuação])</f>
        <v>10</v>
      </c>
      <c r="F91" s="1">
        <v>45258</v>
      </c>
      <c r="G91" s="3" t="s">
        <v>582</v>
      </c>
    </row>
    <row r="92" spans="2:7" x14ac:dyDescent="0.25">
      <c r="B92">
        <v>90</v>
      </c>
      <c r="C92" s="3" t="s">
        <v>585</v>
      </c>
      <c r="D92" s="3" t="s">
        <v>584</v>
      </c>
      <c r="E92" s="8">
        <f>AVERAGE(Table93[Pontuação])</f>
        <v>10</v>
      </c>
      <c r="F92" s="1">
        <v>45258</v>
      </c>
      <c r="G92" s="3" t="s">
        <v>586</v>
      </c>
    </row>
    <row r="93" spans="2:7" x14ac:dyDescent="0.25">
      <c r="B93">
        <v>91</v>
      </c>
      <c r="C93" s="3" t="s">
        <v>591</v>
      </c>
      <c r="D93" s="3" t="s">
        <v>590</v>
      </c>
      <c r="E93" s="8">
        <f>AVERAGE(Table94[Pontuação])</f>
        <v>10</v>
      </c>
      <c r="F93" s="1">
        <v>45258</v>
      </c>
      <c r="G93" s="3" t="s">
        <v>592</v>
      </c>
    </row>
    <row r="94" spans="2:7" x14ac:dyDescent="0.25">
      <c r="B94">
        <v>92</v>
      </c>
      <c r="C94" s="3" t="s">
        <v>594</v>
      </c>
      <c r="D94" s="3" t="s">
        <v>593</v>
      </c>
      <c r="E94" s="8">
        <f>AVERAGE(Table95[Pontuação])</f>
        <v>10</v>
      </c>
      <c r="F94" s="1">
        <v>45258</v>
      </c>
      <c r="G94" s="3" t="s">
        <v>595</v>
      </c>
    </row>
    <row r="95" spans="2:7" x14ac:dyDescent="0.25">
      <c r="B95">
        <v>93</v>
      </c>
      <c r="C95" s="3" t="s">
        <v>599</v>
      </c>
      <c r="D95" s="3" t="s">
        <v>598</v>
      </c>
      <c r="E95" s="8">
        <f>AVERAGE(Table96[Pontuação])</f>
        <v>10</v>
      </c>
      <c r="F95" s="1">
        <v>45258</v>
      </c>
      <c r="G95" s="3" t="s">
        <v>600</v>
      </c>
    </row>
    <row r="96" spans="2:7" x14ac:dyDescent="0.25">
      <c r="B96">
        <v>94</v>
      </c>
      <c r="C96" s="3" t="s">
        <v>603</v>
      </c>
      <c r="D96" s="3" t="s">
        <v>601</v>
      </c>
      <c r="E96" s="8">
        <f>AVERAGE(Table97[Pontuação])</f>
        <v>10</v>
      </c>
      <c r="F96" s="1">
        <v>45258</v>
      </c>
      <c r="G96" s="3" t="s">
        <v>602</v>
      </c>
    </row>
    <row r="97" spans="2:7" x14ac:dyDescent="0.25">
      <c r="B97">
        <v>95</v>
      </c>
      <c r="C97" s="3" t="s">
        <v>630</v>
      </c>
      <c r="D97" s="3" t="s">
        <v>605</v>
      </c>
      <c r="E97" s="8">
        <f>AVERAGE(Table98[Pontuação])</f>
        <v>10</v>
      </c>
      <c r="F97" s="1">
        <v>45258</v>
      </c>
      <c r="G97" s="3" t="s">
        <v>631</v>
      </c>
    </row>
    <row r="98" spans="2:7" x14ac:dyDescent="0.25">
      <c r="B98">
        <v>96</v>
      </c>
      <c r="C98" s="3" t="s">
        <v>610</v>
      </c>
      <c r="D98" s="3" t="s">
        <v>606</v>
      </c>
      <c r="E98" s="8">
        <f>AVERAGE(Table99[Pontuação])</f>
        <v>10</v>
      </c>
      <c r="F98" s="1">
        <v>45258</v>
      </c>
      <c r="G98" s="3" t="s">
        <v>611</v>
      </c>
    </row>
    <row r="99" spans="2:7" x14ac:dyDescent="0.25">
      <c r="B99">
        <v>97</v>
      </c>
      <c r="C99" s="3" t="s">
        <v>613</v>
      </c>
      <c r="D99" s="3" t="s">
        <v>607</v>
      </c>
      <c r="E99" s="8">
        <f>AVERAGE(Table100[Pontuação])</f>
        <v>10</v>
      </c>
      <c r="F99" s="1">
        <v>45258</v>
      </c>
      <c r="G99" s="3" t="s">
        <v>618</v>
      </c>
    </row>
    <row r="100" spans="2:7" x14ac:dyDescent="0.25">
      <c r="B100">
        <v>98</v>
      </c>
      <c r="C100" s="3" t="s">
        <v>620</v>
      </c>
      <c r="D100" s="3" t="s">
        <v>608</v>
      </c>
      <c r="E100" s="8">
        <f>AVERAGE(Table101[Pontuação])</f>
        <v>10</v>
      </c>
      <c r="F100" s="1">
        <v>45258</v>
      </c>
      <c r="G100" s="3" t="s">
        <v>622</v>
      </c>
    </row>
    <row r="101" spans="2:7" x14ac:dyDescent="0.25">
      <c r="B101">
        <v>99</v>
      </c>
      <c r="C101" s="3" t="s">
        <v>623</v>
      </c>
      <c r="D101" s="3" t="s">
        <v>609</v>
      </c>
      <c r="E101" s="8">
        <f>AVERAGE(Table102[Pontuação])</f>
        <v>10</v>
      </c>
      <c r="F101" s="1">
        <v>45258</v>
      </c>
      <c r="G101" s="3" t="s">
        <v>632</v>
      </c>
    </row>
  </sheetData>
  <phoneticPr fontId="6" type="noConversion"/>
  <hyperlinks>
    <hyperlink ref="G3" r:id="rId1" xr:uid="{193DC077-DB10-42E6-8A65-C33DA5F513E4}"/>
    <hyperlink ref="D4" r:id="rId2" xr:uid="{CB50BC19-78ED-437F-856C-122D8647A253}"/>
    <hyperlink ref="D5" r:id="rId3" xr:uid="{AA85BBB6-F91F-44F3-A69B-9A0D50E74055}"/>
    <hyperlink ref="D6" r:id="rId4" xr:uid="{FA66F475-E8F5-46C9-A867-0D58FAD08ED1}"/>
    <hyperlink ref="D7" r:id="rId5" xr:uid="{495C0C31-5707-42CD-A903-F9EC203BCED9}"/>
    <hyperlink ref="G7" r:id="rId6" xr:uid="{E1B6A61F-6680-4F09-AC8A-E481366B7167}"/>
    <hyperlink ref="D8" r:id="rId7" xr:uid="{63D861AE-0891-4F1D-A9C4-7A75B24A5D9A}"/>
    <hyperlink ref="G8" r:id="rId8" xr:uid="{193B9AF2-D74C-41BC-88D8-79B976B08EF5}"/>
    <hyperlink ref="D9" r:id="rId9" xr:uid="{31DA3A50-1CA4-4843-B9C7-A7039CF0501D}"/>
    <hyperlink ref="G9" r:id="rId10" xr:uid="{B64EB563-BE20-4D43-B763-7398C601ABC8}"/>
    <hyperlink ref="D10" r:id="rId11" xr:uid="{0B85E39F-53EC-48E5-BA0B-8A24F7AD5B8C}"/>
    <hyperlink ref="G10" r:id="rId12" xr:uid="{222109FD-8611-47CE-A6E8-0B04D3AE0E94}"/>
    <hyperlink ref="D11" r:id="rId13" xr:uid="{D4C9F288-C8FB-424A-8FEE-8DC819B3143F}"/>
    <hyperlink ref="G11" r:id="rId14" xr:uid="{11A636A3-BC2A-4B79-8EF6-F04BB8C8A122}"/>
    <hyperlink ref="D12" r:id="rId15" xr:uid="{21124F1F-E114-48FC-8545-CE516753B7A9}"/>
    <hyperlink ref="G12" r:id="rId16" xr:uid="{2E0366FA-35A5-417B-B72A-92D67DFEBF67}"/>
    <hyperlink ref="D13" r:id="rId17" xr:uid="{85FCE2AD-E92D-4C77-929B-22E23E1B7AF3}"/>
    <hyperlink ref="G13" r:id="rId18" xr:uid="{30D48A12-F741-49EE-9B57-8C5D6DED5DE5}"/>
    <hyperlink ref="D14" r:id="rId19" xr:uid="{0D0AD1A7-3EFC-4ECC-B904-3F9933A70512}"/>
    <hyperlink ref="D15" r:id="rId20" xr:uid="{2F0733D9-89D0-43A9-8CCB-918613386C81}"/>
    <hyperlink ref="G14" r:id="rId21" xr:uid="{FC812B7D-2E8F-4CC7-BD30-AEE293FCE01F}"/>
    <hyperlink ref="G15" r:id="rId22" xr:uid="{ED833F61-78A9-4BFB-9139-B9E6C6C514B7}"/>
    <hyperlink ref="D16" r:id="rId23" xr:uid="{5E9A8503-2043-4AD3-A3DB-BB9F84C3E841}"/>
    <hyperlink ref="G16" r:id="rId24" xr:uid="{2790A3DF-0672-496E-83DC-9497FA57B01F}"/>
    <hyperlink ref="G17" r:id="rId25" xr:uid="{2C9AF29C-4C24-48AF-A5D1-A78CF0EDC12F}"/>
    <hyperlink ref="D17" r:id="rId26" xr:uid="{00DB09E2-8AE1-4FDA-A556-4C87C79C0049}"/>
    <hyperlink ref="D18" r:id="rId27" xr:uid="{984E88C8-464C-4BE9-954F-03AAD3B7CABB}"/>
    <hyperlink ref="D19" r:id="rId28" xr:uid="{96FBA991-C583-46DF-A9FD-B3748F538D5D}"/>
    <hyperlink ref="D3" r:id="rId29" xr:uid="{A44D3D3D-CD5F-492D-902E-4F2069591963}"/>
    <hyperlink ref="D20" r:id="rId30" xr:uid="{947E5FD2-4B78-49B9-A73F-60E818FCEB4D}"/>
    <hyperlink ref="D21" r:id="rId31" xr:uid="{4349955B-67B2-4048-9A32-F2BCCFA5ADED}"/>
    <hyperlink ref="G21" r:id="rId32" xr:uid="{DF7A8509-43A3-41B4-B56C-FED06D11E555}"/>
    <hyperlink ref="D22" r:id="rId33" xr:uid="{590ED9B3-F7D7-46F0-AC2C-06A1B73ADC7C}"/>
    <hyperlink ref="G22" r:id="rId34" xr:uid="{A4ACA56F-A0CD-4CB2-9EFF-AF81598A4C56}"/>
    <hyperlink ref="G20" r:id="rId35" xr:uid="{0553DEB1-92A0-4F04-BCC7-87F6438CB78F}"/>
    <hyperlink ref="D23" r:id="rId36" xr:uid="{A9D950D3-9ADF-4830-9475-E08B35280809}"/>
    <hyperlink ref="D24" r:id="rId37" xr:uid="{5C981AFD-761F-4692-A5B5-2E18305C1184}"/>
    <hyperlink ref="D25" r:id="rId38" xr:uid="{87EC7E00-1BA8-40F5-9598-477429FA64F1}"/>
    <hyperlink ref="D26" r:id="rId39" xr:uid="{CCC2EDA2-8248-49E7-9E55-92BBDB0256DF}"/>
    <hyperlink ref="D27" r:id="rId40" xr:uid="{E4E395DF-7BBA-46CF-B9E1-9786F9B8C461}"/>
    <hyperlink ref="D28" r:id="rId41" xr:uid="{07E03462-C472-4985-9EA1-9F61FD479035}"/>
    <hyperlink ref="D29" r:id="rId42" xr:uid="{37DEADE1-D0D0-420B-9E78-D813ED9C36D0}"/>
    <hyperlink ref="D30" r:id="rId43" xr:uid="{2AF2260F-12A3-4E19-ABF8-F13C3BAC3302}"/>
    <hyperlink ref="D31" r:id="rId44" xr:uid="{AE25B2D0-76B9-4B9A-AD7E-F1E0824190F5}"/>
    <hyperlink ref="C3" location="Início!A1" display="Início - IEFP, I.P." xr:uid="{601DFF0B-0E0B-4A7B-8135-45025D91325E}"/>
    <hyperlink ref="C4" location="'O IEFP'!A1" display="O IEFP - IEFP, I.P" xr:uid="{7ABEEFBC-E2FC-485D-B7C3-ECE84A7919A4}"/>
    <hyperlink ref="C5" location="Instituição!A1" display="Instituição - IEFP, I.P." xr:uid="{7E5C3FD9-E916-4852-86A1-41E61BEE761D}"/>
    <hyperlink ref="C6" location="História!A1" display="História - IEFP, I.P." xr:uid="{02A681C1-7742-441E-9558-42AC2F8F0AF6}"/>
    <hyperlink ref="C7" location="'Recursos Humanos'!A1" display="Recursos Humanos - IEFP, I.P." xr:uid="{5536F4F3-757A-4825-BAAE-D95EE228FD0F}"/>
    <hyperlink ref="C8" location="'Instrumentos de Gestão'!A1" display="Instrumentos de Gestão - IEFP, I.P." xr:uid="{8FECAAFC-8D9F-4FF3-8795-8C48062DC32B}"/>
    <hyperlink ref="C9" location="Informações!A1" display="Informações - IEFP, I.P." xr:uid="{6BB8B7E0-81E2-42CE-A28D-DF7FC285139C}"/>
    <hyperlink ref="C10" location="Estatísticas!A1" display="Estatísticas - IEFP, I.P." xr:uid="{114D092E-C37C-424C-919F-861944B43A3C}"/>
    <hyperlink ref="C11" location="'Rede de Serviços'!A1" display="Rede de Serviços - IEFP, I.P." xr:uid="{ADDDDA1D-3F63-4856-A2FD-D63C308A9E7C}"/>
    <hyperlink ref="C12" location="'Delegação Norte'!A1" display="Delegação Norte - IEFP, I.P." xr:uid="{9CE31145-C7D5-4B1D-A19F-CD86C2BD1D71}"/>
    <hyperlink ref="C13" location="'Delegação Centro'!A1" display="Delegação Centro - IEFP, I.P." xr:uid="{E9EED2AC-C6A0-4B70-BE3C-658EFC3CA397}"/>
    <hyperlink ref="C14" location="'Delegação Lisboa e V. Tejo'!A1" display="Delegação Lisboa / V. Tejo - IEFP, I.P." xr:uid="{B27F7388-7AF4-481A-BF3A-8724B68313FC}"/>
    <hyperlink ref="C15" location="'Delegacao Alentejo'!A1" display="Delegação Alentejo - IEFP, I.P." xr:uid="{CB0A9C0E-6AA5-42E4-8809-3546DB3AC041}"/>
    <hyperlink ref="C16" location="'Delegação Algarve'!A1" display="Delegação Algarve - IEFP, I.P." xr:uid="{F24A1637-18B4-47A4-954D-196AEC287F82}"/>
    <hyperlink ref="C17" location="Notícias!A1" display="Destaques / Notícias - IEFP, I.P." xr:uid="{61F26B28-3D05-4D43-8354-397AF66A96C2}"/>
    <hyperlink ref="C18" location="Mediateca!A1" display="Mediateca - IEFP, I.P." xr:uid="{CB5E8E65-C2A7-4BF8-9B65-5A283C957D87}"/>
    <hyperlink ref="C19" location="'Revista Dirigir&amp;Formar'!A1" display="Revista Dirigir&amp;Formar - IEFP, I.P." xr:uid="{F4E90BD3-F307-4A0D-BA5A-1138EA0067D9}"/>
    <hyperlink ref="C20" location="Media!A1" display="Media - IEFP, I.P." xr:uid="{39E46C66-BF80-4531-8A3B-E9C0B51D2241}"/>
    <hyperlink ref="C21" location="rgpd!A1" display="RGPD - IEFP, I.P." xr:uid="{5B8704F5-90AE-40DB-BC45-DBDFA6358FAA}"/>
    <hyperlink ref="C22" location="'Política de Privacidade de Dado'!A1" display="Política de Privacidade de Dados Pessoais - IEFP, I.P." xr:uid="{DB5D81B0-DAE3-40E6-BC7C-AD4D48C2A309}"/>
    <hyperlink ref="C23" location="Emprego!A1" display="Emprego - IEFP, I.P." xr:uid="{FB784917-0A5E-49B2-864E-22EC1768D28F}"/>
    <hyperlink ref="G23" r:id="rId45" xr:uid="{062AE942-68F2-4EA7-848E-3ECA8CF0B1BD}"/>
    <hyperlink ref="C24" location="'Inscrição para Emprego'!A1" display="Inscrição para Emprego - IEFP, I.P." xr:uid="{42DEC435-AB8D-442C-9DDF-203E1F302C36}"/>
    <hyperlink ref="G24" r:id="rId46" xr:uid="{C0FC9435-6561-43C1-8BBF-61F4FED11838}"/>
    <hyperlink ref="C25" location="'Como Procurar Emprego'!A1" display="Como Procurar Emprego - IEFP, I.P." xr:uid="{237C4C25-0697-42A5-8F12-28BF4A6FB68B}"/>
    <hyperlink ref="G25" r:id="rId47" xr:uid="{56F8AB9A-D76A-4DA8-B1EC-78797B8F61BE}"/>
    <hyperlink ref="C26" location="'Apoios ao Emprego'!A1" display="Apoios ao Emprego - IEFP, I.P." xr:uid="{03E4898F-B5E5-4AA8-A745-60A43A159EC2}"/>
    <hyperlink ref="G26" r:id="rId48" xr:uid="{AD072BDB-38A2-4CA3-8D8E-790640977736}"/>
    <hyperlink ref="C27" location="'Trabalhar no Estrangeiro'!A1" display="Trabalhar no Estrangeiro - IEFP, I.P." xr:uid="{7A3C7BE9-E451-42AC-9812-13CDD3FEDC53}"/>
    <hyperlink ref="G27" r:id="rId49" xr:uid="{35000E77-7603-44D4-848E-B204BD02F19A}"/>
    <hyperlink ref="C28" location="'Subsídio de Desemprego'!A1" display="Subsídio de Desemprego - IEFP, I.P." xr:uid="{F7403887-D8D5-4B32-87AE-C8E003708B6F}"/>
    <hyperlink ref="G28" r:id="rId50" xr:uid="{A3EADC6E-25B2-4850-9A67-52F0799DC15D}"/>
    <hyperlink ref="C29" location="Declarações!A1" display="Declarações - IEFP, I.P." xr:uid="{BCA383C2-0D49-49BA-9D92-515EE4524D08}"/>
    <hyperlink ref="G29" r:id="rId51" xr:uid="{061441BC-F188-4437-B5DB-1002630981F6}"/>
    <hyperlink ref="C30" location="'Comissão de Recursos'!A1" display="Comissão de Recursos - IEFP, I.P." xr:uid="{918D3273-B0FB-4DAE-93EA-B70066348C8B}"/>
    <hyperlink ref="G30" r:id="rId52" xr:uid="{029A97EA-C8B1-49AD-984D-D5C9FA778D68}"/>
    <hyperlink ref="C31" location="'Regresso a Portugal'!A1" display="Regresso a Portugal - IEFP, I.P." xr:uid="{D875DA3F-F195-4327-B946-1E9B3BD9BB17}"/>
    <hyperlink ref="G31" r:id="rId53" xr:uid="{97D5CC83-537F-49F1-8577-8E701EF5F598}"/>
    <hyperlink ref="D32" r:id="rId54" xr:uid="{14D7E0CC-2271-4E67-9EBF-DF1E8C0694A1}"/>
    <hyperlink ref="C32" location="'Registar Ofertas de Emprego'!A1" display="Registar Ofertas de Emprego - IEFP, I.P." xr:uid="{4D30429F-4577-4308-844B-ED59554A0812}"/>
    <hyperlink ref="G32" r:id="rId55" xr:uid="{B86E1BBA-0639-40EF-AA14-4A5274E60E0C}"/>
    <hyperlink ref="D33" r:id="rId56" xr:uid="{55CDFEB8-D01E-44B8-A699-E1F9D2AFE1F9}"/>
    <hyperlink ref="C33" location="'Apoios e Incentivos'!A1" display="Apoios e Incentivos - IEFP, I.P." xr:uid="{864774CA-D217-4753-9F16-2B220C8900DF}"/>
    <hyperlink ref="G33" r:id="rId57" xr:uid="{8F146952-2FFB-44B1-A3DB-F873C7463947}"/>
    <hyperlink ref="D34" r:id="rId58" xr:uid="{68767C86-CF1D-4A19-B25F-51CF4CE8090C}"/>
    <hyperlink ref="C34" location="'Candidaturas e Apoios'!A1" display="Candidaturas e Apoios - IEFP, I.P." xr:uid="{5AECE304-74B2-4CBA-8861-17D772CBBF09}"/>
    <hyperlink ref="G34" r:id="rId59" xr:uid="{36E9A6D3-6BA3-4531-ABDA-71DADD520FCF}"/>
    <hyperlink ref="D35" r:id="rId60" xr:uid="{628C8E79-4A31-4998-AA2B-ED8D92787911}"/>
    <hyperlink ref="C35" location="'Recrutar no Estrangeiro'!A1" display="Recrutar no Estrangeiro - IEFP, I.P." xr:uid="{3AA353ED-10A3-41BB-985B-0DE3DEEADDFF}"/>
    <hyperlink ref="G35" r:id="rId61" xr:uid="{FA5412D7-1850-4E91-9887-EEE8B3CC7563}"/>
    <hyperlink ref="D36" r:id="rId62" xr:uid="{AE63AF67-6739-4A93-BC76-17B9E20F36EE}"/>
    <hyperlink ref="C36" location="'Obrigações legais'!A1" display="Obrigações legais - IEFP, I.P." xr:uid="{612B65E6-DDA0-45A7-B93B-35D8B09E2D34}"/>
    <hyperlink ref="G36" r:id="rId63" xr:uid="{093BBA06-4280-4347-91ED-6DFDEF317F01}"/>
    <hyperlink ref="C37" location="'Serviços online'!A1" display="Serviços online - IEFP, I.P." xr:uid="{205BDD1A-3FF1-4AF1-B2FD-5E84A4315FAB}"/>
    <hyperlink ref="D37" r:id="rId64" xr:uid="{FD85899A-B984-4040-88B8-3ABA38D30F1D}"/>
    <hyperlink ref="G37" r:id="rId65" xr:uid="{2AF2E5A4-2DCA-4B65-A82A-13322560FDBF}"/>
    <hyperlink ref="C38" location="'Gabinetes de Inserção Profissio'!A1" display="Gabinetes de Inserção Profissional - IEFP, I.P." xr:uid="{66EC2FCB-9098-46AB-AA23-F3F2D7EF2F99}"/>
    <hyperlink ref="D38" r:id="rId66" xr:uid="{2D57690C-517F-4E7E-A9DC-A74A5D33F400}"/>
    <hyperlink ref="G38" r:id="rId67" xr:uid="{BB242A21-1D3D-4EC6-8EBE-5DB0F1CC3659}"/>
    <hyperlink ref="C39" location="'Estruturas e serviços de apoio'!A1" display="Estruturas e serviços de apoio - IEFP, I.P." xr:uid="{A1CBAF0B-FECE-4686-B4EB-AE4D544D7DF8}"/>
    <hyperlink ref="D39" r:id="rId68" xr:uid="{2EF8D076-2524-4272-8F52-AD758DB1FFB1}"/>
    <hyperlink ref="D40" r:id="rId69" xr:uid="{E69E344E-1F28-4A3A-960F-E8C182794151}"/>
    <hyperlink ref="C40" location="'Empresas de Trabalho Temporário'!A1" display="Empresas de Trabalho Temporário - IEFP, I.P." xr:uid="{D15B5086-5B53-4311-AE96-FFE2DFF6F473}"/>
    <hyperlink ref="G40" r:id="rId70" xr:uid="{AA0C90F4-3049-496F-9168-F0A376AF79D6}"/>
    <hyperlink ref="C41" location="'Agências Privadas de Colocação'!A1" display="Agências Privadas de Colocação - IEFP, I.P." xr:uid="{1EC9B143-40FE-405B-B0CF-7E0BD6AA71E6}"/>
    <hyperlink ref="D41" r:id="rId71" xr:uid="{BD726E6B-1526-4389-B50E-A00405F4A29C}"/>
    <hyperlink ref="G41" r:id="rId72" xr:uid="{175D2E6C-E265-427B-8496-DC6035B56AB6}"/>
    <hyperlink ref="D42" r:id="rId73" xr:uid="{64A9C796-F1A6-429C-BC26-1C25A57C85B9}"/>
    <hyperlink ref="C42" location="EURES!A1" display="EURES - Rede europeia de emprego - IEFP, I.P." xr:uid="{FFDAE7A3-8FB2-4AED-B979-647AD9793C45}"/>
    <hyperlink ref="G42" r:id="rId74" xr:uid="{230918A7-3F2B-41D6-BA33-E0D8F8B63FC3}"/>
    <hyperlink ref="C43" location="'Promoção do Artesanato'!A1" display="Promoção do Artesanato - IEFP, I.P." xr:uid="{79E7C27A-CC0E-491B-8687-DD0D8725687A}"/>
    <hyperlink ref="D43" r:id="rId75" xr:uid="{54F83028-266D-4C63-BC32-486B3DBEA4B7}"/>
    <hyperlink ref="G43" r:id="rId76" xr:uid="{6C46411C-40A4-480D-9ECD-32949BD5438E}"/>
    <hyperlink ref="C44" location="'Projetos e Iniciativas'!A1" display="Projetos e Iniciativas - IEFP, I.P." xr:uid="{28BC2EA6-F085-4099-A6B1-824A2281200D}"/>
    <hyperlink ref="D44" r:id="rId77" xr:uid="{E0EEFC0E-95F7-4286-AD59-ED150E99977F}"/>
    <hyperlink ref="D45" r:id="rId78" xr:uid="{D8D08B9D-3F56-4CF0-A9F6-51E80DE95257}"/>
    <hyperlink ref="C45" location="Documentação!A1" display="Documentação - IEFP, I.P." xr:uid="{33E5FC4B-F3B1-4808-B837-B4B2891C6483}"/>
    <hyperlink ref="G45" r:id="rId79" xr:uid="{FD515CAD-3291-4B8C-82C8-FD5747CCCAAE}"/>
    <hyperlink ref="D46" r:id="rId80" xr:uid="{49AE84FF-C2FC-4EB4-9F59-D652F66494E9}"/>
    <hyperlink ref="D47" r:id="rId81" xr:uid="{CC5DA5D4-463E-4F63-A3F1-CAA89D61A3D6}"/>
    <hyperlink ref="D48" r:id="rId82" xr:uid="{E1F90EA5-E242-42D5-9A6B-905D7BC2E7FC}"/>
    <hyperlink ref="D49" r:id="rId83" xr:uid="{573BE089-7E33-4E0D-AE6D-0923787E018E}"/>
    <hyperlink ref="D50" r:id="rId84" xr:uid="{FD326D97-1D06-4575-BF24-1C535700E5FF}"/>
    <hyperlink ref="D51" r:id="rId85" xr:uid="{8B7DD704-9D60-447F-BFD9-8120021F9F7A}"/>
    <hyperlink ref="C46" location="Formação!A1" display="Formação - IEFP, I.P." xr:uid="{55F4CDC5-F79D-4B46-8171-03E7D6AC633B}"/>
    <hyperlink ref="G46" r:id="rId86" xr:uid="{7FF1181C-F8A0-459B-867C-1A2B57EA3A36}"/>
    <hyperlink ref="C47" location="'Certificação de formadores'!A1" display="Certificação de formadores - IEFP, I.P." xr:uid="{BA5256E6-A69C-410E-BCC5-CA4855437E75}"/>
    <hyperlink ref="C48" location="'Microsoft Office 365, do IEFP'!A1" display="Microsoft Office 365, do IEFP - IEFP, I.P." xr:uid="{E8FABC93-11AC-440B-8BA5-864017D11B96}"/>
    <hyperlink ref="C49" location="RVCC!A1" display="RVCC - IEFP, I.P." xr:uid="{A4DBC15E-98FD-4BCF-9759-9B50ADD6A2C9}"/>
    <hyperlink ref="C50" location="'Modalidades de Formação'!A1" display="Modalidades de Formação - IEFP, I.P." xr:uid="{7D693C0F-454B-4A16-A5D4-35466BDA7AB5}"/>
    <hyperlink ref="C51" location="'Pessoas com deficiência e incap'!A1" display="Pessoas com deficiência e incapacidade - IEFP, I.P." xr:uid="{D1F845FF-43E4-44F6-AB3A-1F84742D4349}"/>
    <hyperlink ref="G51" r:id="rId87" xr:uid="{AA8AC2FE-54C3-4F1F-930F-FDDFCCB637D5}"/>
    <hyperlink ref="D52" r:id="rId88" xr:uid="{64FD53D0-DC8F-4FDA-9DD1-B2E929D7CC5A}"/>
    <hyperlink ref="D53" r:id="rId89" xr:uid="{1AECB831-5A37-4235-AC98-25F614F12991}"/>
    <hyperlink ref="D54" r:id="rId90" xr:uid="{8813499A-899C-4B4E-8E92-534AEF0BE94E}"/>
    <hyperlink ref="D55" r:id="rId91" xr:uid="{332B9F7F-DC5F-46B3-A8B8-822924AEBC16}"/>
    <hyperlink ref="C52" location="Aprendizagem!A1" display="Aprendizagem - IEFP, I.P." xr:uid="{C59860CB-08B8-4190-80EE-EC89DFE6FBFF}"/>
    <hyperlink ref="G52" r:id="rId92" xr:uid="{BF4029DA-B8F7-422F-8C26-EF0A669074CD}"/>
    <hyperlink ref="C53" location="'Cursos de especialização tecnol'!A1" display="Cursos de especialização tecnológica (CET) - IEFP, I.P." xr:uid="{2CB303B7-CD09-4CD7-ACC0-523AAABC6178}"/>
    <hyperlink ref="G53" r:id="rId93" xr:uid="{419E5293-EFA6-4D58-94D5-0E39191F5F79}"/>
    <hyperlink ref="C54" location="'Vida Ativa'!A1" display="Vida Ativa - IEFP, I.P." xr:uid="{E9A3061E-6FA2-4BCB-96BC-F98D0B30AE9D}"/>
    <hyperlink ref="G54" r:id="rId94" xr:uid="{1FF57F69-B4D2-48AA-9AD8-A006C55561D3}"/>
    <hyperlink ref="C55" location="'Qualificação de pessoas com def'!A1" display="Qualificação de pessoas com deficiência e incapacidade - IEFP, I.P." xr:uid="{78CA21F0-7218-4D30-9AC1-85CC139136BA}"/>
    <hyperlink ref="G55" r:id="rId95" xr:uid="{6F01ACEB-4722-4CF3-9580-E70E6269E6AD}"/>
    <hyperlink ref="D63" r:id="rId96" xr:uid="{9E811A45-AF34-4939-9200-C9256A42F722}"/>
    <hyperlink ref="D62" r:id="rId97" xr:uid="{9433AC94-8EE3-4B38-9869-15DDF04FC593}"/>
    <hyperlink ref="D61" r:id="rId98" xr:uid="{310ABD00-D486-4D09-90E3-B02F30AB87B4}"/>
    <hyperlink ref="D60" r:id="rId99" xr:uid="{A894CD4F-8DD8-4607-8AD7-5779A14E52EE}"/>
    <hyperlink ref="D59" r:id="rId100" xr:uid="{5DA84C73-F3D9-4408-AFE1-649062EDA7D4}"/>
    <hyperlink ref="D58" r:id="rId101" xr:uid="{103DC723-40E0-4016-B69A-4B2C449A1EB2}"/>
    <hyperlink ref="D57" r:id="rId102" xr:uid="{75504A5D-19B6-4931-8C6D-6E8B91B196B0}"/>
    <hyperlink ref="D56" r:id="rId103" xr:uid="{1413406B-EEBA-47C3-A54B-DD708A6856A1}"/>
    <hyperlink ref="C56" location="'Formação de formadores'!A1" display="Formação de formadores - IEFP, I.P." xr:uid="{F71FE6EE-BF73-4C27-9C5E-AF465086349B}"/>
    <hyperlink ref="G56" r:id="rId104" xr:uid="{40E4FB0A-DCE4-4D7F-890D-7CF9B15FD801}"/>
    <hyperlink ref="C57" location="'Formador + Digital'!A1" display="Formador + Digital - IEFP, I.P." xr:uid="{80712CE4-C53A-4818-BA12-4236E8E1BC14}"/>
    <hyperlink ref="G57" r:id="rId105" xr:uid="{EA5DED4F-F36F-4DE9-A186-E4D07791B29F}"/>
    <hyperlink ref="C58" location="'Cheque-Formação + Digital'!A1" display="Cheque-Formação + Digital - IEFP, I.P." xr:uid="{A5C73840-F8EB-459E-8FB8-ABDB9CE0B543}"/>
    <hyperlink ref="G58" r:id="rId106" xr:uid="{0140EE5B-C83C-4A30-BB13-A3AD1E2C4A25}"/>
    <hyperlink ref="C59" location="'Formação Emprego + Digital'!A1" display="Formação Emprego + Digital - IEFP, I.P." xr:uid="{58B4CDB1-8500-4232-B57B-F702AD73945C}"/>
    <hyperlink ref="C60" location="'Trabalhos e Competências Verdes'!A1" display="Trabalhos e Competências Verdes / Green Skills &amp; Jobs - IEFP, I.P." xr:uid="{B5177FAC-68DB-4CF4-83D5-7FDB5763185B}"/>
    <hyperlink ref="G60" r:id="rId107" xr:uid="{1E144E64-DE3D-479B-AFCB-9E8A517C1DD6}"/>
    <hyperlink ref="C61" location="'Programa Qualifica Indústria'!A1" display="Programa Qualifica Indústria - IEFP, I.P." xr:uid="{850C4269-0C12-473A-B2B9-C8447337F97C}"/>
    <hyperlink ref="G61" r:id="rId108" xr:uid="{830BDBCB-2799-407A-800E-3B6996524524}"/>
    <hyperlink ref="C62" location="'Bolsa de Entidades Formadoras'!A1" display="Bolsa de Entidades Formadoras Externas - IEFP, I.P." xr:uid="{9A51E5EA-332D-4155-A3F8-4FF558BA68DC}"/>
    <hyperlink ref="G62" r:id="rId109" xr:uid="{C9F73875-9621-45E3-967B-51637DF1306F}"/>
    <hyperlink ref="C63" location="'Rede de Parceiros de Excelência'!A1" display="Rede de Parceiros de Excelência para a Aprendizagem - IEFP, I.P." xr:uid="{B07C78E1-F081-4FFE-BF54-A3DB8386C735}"/>
    <hyperlink ref="G63" r:id="rId110" xr:uid="{F30D34C8-7C13-47D3-BF01-7F613552B089}"/>
    <hyperlink ref="D64" r:id="rId111" xr:uid="{A11D5239-7AA5-4614-8E9B-A7946459DB49}"/>
    <hyperlink ref="C64" location="'Geração Pro'!A1" display="Geração Pro - IEFP, I.P." xr:uid="{66F081F8-0136-4ACE-B77A-45A766C9DD67}"/>
    <hyperlink ref="G64" r:id="rId112" xr:uid="{953E44F1-E688-4AE7-8C23-DAFF4B4E0EDA}"/>
    <hyperlink ref="D65" r:id="rId113" xr:uid="{E3A78FFA-E000-4480-8F30-E2163DD2F442}"/>
    <hyperlink ref="C65" location="'Referenciais de formação'!A1" display="Referenciais de formação - IEFP, I.P." xr:uid="{31334DAD-0EE9-43CB-A376-A1370CA4233E}"/>
    <hyperlink ref="G65" r:id="rId114" xr:uid="{D042603D-F68C-4F40-9C53-24A9C2ACB2B6}"/>
    <hyperlink ref="D66" r:id="rId115" xr:uid="{DA321224-2F57-4E15-A348-34014577BEEF}"/>
    <hyperlink ref="C66" location="'Áreas prioritárias'!A1" display="Áreas prioritárias - IEFP, I.P." xr:uid="{A28CC96D-08D2-4102-B889-FE4B1E9FDFFA}"/>
    <hyperlink ref="G66" r:id="rId116" xr:uid="{FF414264-5A21-40D9-B538-C26DCDAF09B9}"/>
    <hyperlink ref="D67" r:id="rId117" xr:uid="{0EF55BE3-694B-4579-9952-1FFBD3371491}"/>
    <hyperlink ref="C67" location="Legislação!A1" display="Legislação - IEFP, I.P." xr:uid="{598E8D12-978D-4E78-9F23-1B103EEC536F}"/>
    <hyperlink ref="G67" r:id="rId118" xr:uid="{4328B8D7-DB38-4209-B6B6-1CE2A8C8F5CC}"/>
    <hyperlink ref="D68" r:id="rId119" xr:uid="{913F0463-6A99-4CC3-8F7B-96D316B019F8}"/>
    <hyperlink ref="C68" location="'Regulamento do Formando'!A1" display="Regulamento da/o Formanda/o - IEFP, I.P." xr:uid="{5174140A-F523-4481-808F-5B64A043383E}"/>
    <hyperlink ref="G68" r:id="rId120" xr:uid="{68EC293A-CF2E-4B7D-942D-FDD2AD972BFC}"/>
    <hyperlink ref="D69" r:id="rId121" xr:uid="{0E88FFAD-7D21-4763-AF86-13FB59FC2202}"/>
    <hyperlink ref="C69" location="Apoios!A1" display="Apoios - IEFP, I.P." xr:uid="{92536252-DE43-417B-9A7E-CB0991B80FF8}"/>
    <hyperlink ref="D70" r:id="rId122" xr:uid="{865707C7-B33E-41ED-8AAA-6638B4E9D3BE}"/>
    <hyperlink ref="C70" location="'Apoios à Contratação'!A1" display="Apoios à Contratação - IEFP, I.P." xr:uid="{2CA8E5FD-DDCC-45E3-A65C-42714736084F}"/>
    <hyperlink ref="D71" r:id="rId123" xr:uid="{B49292EC-E368-4428-8FEA-B8E7A1304CC4}"/>
    <hyperlink ref="C71" location="'Apoio ao regresso de emigrantes'!A1" display="Apoio ao regresso de emigrantes - IEFP, I.P." xr:uid="{CB096EDC-6C53-4ADF-9313-5AAB5964C454}"/>
    <hyperlink ref="G71" r:id="rId124" xr:uid="{51934CB3-C7EE-45F8-B21E-9AB1A90CB6E2}"/>
    <hyperlink ref="D72" r:id="rId125" xr:uid="{0CEFE9AF-4193-46FE-8DF0-4FCDC9F3CD5C}"/>
    <hyperlink ref="C72" location="'Cheque-Formação'!A1" display="Cheque-Formação - IEFP, I.P." xr:uid="{33818F70-88A8-4CF5-9204-81293745BE5F}"/>
    <hyperlink ref="G72" r:id="rId126" xr:uid="{5268CC6B-D01F-45DF-A7FB-B7594801ED6E}"/>
    <hyperlink ref="C73" location="ATIVAR.PT!A1" display="ATIVAR.PT - IEFP, I.P." xr:uid="{8E060D14-64E2-413D-B27A-1F6510BDEE85}"/>
    <hyperlink ref="D73" r:id="rId127" xr:uid="{683403BE-0E09-45A6-808D-385BA023A796}"/>
    <hyperlink ref="G73" r:id="rId128" xr:uid="{81E16EE3-83CF-41A8-B3DC-2BFE292C39C5}"/>
    <hyperlink ref="D74" r:id="rId129" xr:uid="{0C637DF2-312C-4DEC-BB39-DE9AFA1FA3E2}"/>
    <hyperlink ref="C74" location="'COVID 19 – medidas'!A1" display="COVID 19 – medidas - IEFP, I.P." xr:uid="{E7D2260C-D6C0-4CD6-B586-97A2D89189F2}"/>
    <hyperlink ref="G74" r:id="rId130" xr:uid="{A3993DEA-71CF-4ECB-AE44-28C0C05F8670}"/>
    <hyperlink ref="C75" location="Empreendedorismo!A1" display="Empreendedorismo - IEFP, I.P." xr:uid="{2C7DC570-C0D1-4AE5-9243-A8BA7AF57B60}"/>
    <hyperlink ref="D75" r:id="rId131" xr:uid="{15D8116A-76EC-4DFF-8627-8EA730AE3993}"/>
    <hyperlink ref="G75" r:id="rId132" xr:uid="{7D7AB48F-8BD5-46FA-B5B3-DB10C323D99A}"/>
    <hyperlink ref="G76" r:id="rId133" xr:uid="{3EB33C5C-CE61-4119-85E5-F2A4A24B7CAE}"/>
    <hyperlink ref="C76" location="'Emprego-Inserção'!A1" display="Emprego-Inserção - IEFP, I.P." xr:uid="{13FFDC90-5CC4-411C-B64E-67CD2874FC49}"/>
    <hyperlink ref="D76" r:id="rId134" xr:uid="{EF8BF8BC-561E-4A17-8D45-E2F6DD1A322C}"/>
    <hyperlink ref="D77" r:id="rId135" xr:uid="{5859174C-6EC5-4715-8AC1-4288618C8715}"/>
    <hyperlink ref="C77" location="'Emprego Jovem Ativo'!A1" display="Emprego Jovem Ativo - IEFP, I.P." xr:uid="{37077821-C24C-4AAA-BE5A-B5D5B10A98C2}"/>
    <hyperlink ref="G77" r:id="rId136" xr:uid="{46BEF157-F655-4FEC-BD91-D519C2DA7CB7}"/>
    <hyperlink ref="C78" location="Estágios!A1" display="Estágios - IEFP, I.P." xr:uid="{CE5804E1-655A-472D-B795-782E0E4AA741}"/>
    <hyperlink ref="D78" r:id="rId137" xr:uid="{E173B3B6-849D-4656-A45F-63F5D6086A78}"/>
    <hyperlink ref="D79" r:id="rId138" xr:uid="{E7EA7E26-B3E2-4B67-881D-3B4356A48BC4}"/>
    <hyperlink ref="C79" location="'Incentivo à Aceitação de Oferta'!A1" display="Incentivo à Aceitação de Ofertas - IEFP, I.P." xr:uid="{4E1DBC4D-AACF-4E33-9A88-1F2722053191}"/>
    <hyperlink ref="G79" r:id="rId139" xr:uid="{285CAB6C-DC47-4C06-9732-D5974A3812C9}"/>
    <hyperlink ref="D80" r:id="rId140" xr:uid="{A356590C-F9BB-424D-862F-6D4DC8F405E3}"/>
    <hyperlink ref="C80" location="'Mobilidade Geográfica'!A1" display="Mobilidade Geográfica - IEFP, I.P." xr:uid="{9ED766C1-D0F1-4ABA-8E02-C9512E34E0FB}"/>
    <hyperlink ref="G80" r:id="rId141" xr:uid="{4D2F56BA-49E3-4FCA-A586-DED660E4E27E}"/>
    <hyperlink ref="D81" r:id="rId142" xr:uid="{A8CD4A0B-AB9D-43FA-B507-45E339901B64}"/>
    <hyperlink ref="C81" location="'Promoção das artes e ofícios'!A1" display="Promoção das artes e ofícios - IEFP, I.P." xr:uid="{F0F6BE0C-7EDF-4E5F-BC96-408DE44F015A}"/>
    <hyperlink ref="D82" r:id="rId143" xr:uid="{C01A619D-633E-4B08-9CBE-D2F765909529}"/>
    <hyperlink ref="C82" location="'Reabilitação Profissional'!A1" display="Reabilitação Profissional - IEFP, I.P." xr:uid="{EAAF6167-3123-4B68-86D9-C4E9032673A4}"/>
    <hyperlink ref="D83" r:id="rId144" xr:uid="{288127C7-C43E-4862-B641-691DE26264F1}"/>
    <hyperlink ref="G83" r:id="rId145" xr:uid="{344A288A-1235-4384-8E8B-19E400F5AF65}"/>
    <hyperlink ref="C83" location="'Regionais e setoriais'!A1" display="Regionais e setoriais - IEFP, I.P." xr:uid="{B07D2F64-B171-42F1-AC58-8AEEDA168F64}"/>
    <hyperlink ref="D84" r:id="rId146" xr:uid="{997E04C5-853E-4332-8DBF-301948D5B6D7}"/>
    <hyperlink ref="C84" location="'Qualificação de Ativos Empregad'!A1" display="Qualificação de Ativos Empregados - IEFP, I.P." xr:uid="{F1F54975-BA97-490E-B3D2-549EE15EB683}"/>
    <hyperlink ref="D85" r:id="rId147" xr:uid="{A4733146-6B28-44B7-AA93-BF899F2BE764}"/>
    <hyperlink ref="C85" location="'Medidas Revogadas'!A1" display="Medidas Revogadas - IEFP, I.P." xr:uid="{4739E183-519C-4DDD-AFDC-AFC7E6CDD02F}"/>
    <hyperlink ref="D86" r:id="rId148" xr:uid="{77ED133C-59A4-4FBA-8EC7-80BC7480CF87}"/>
    <hyperlink ref="C86" location="'Situação de crise empresarial'!A1" display="Situação de crise empresarial (Lay-off) - IEFP, I.P." xr:uid="{A2BA26C4-A478-490A-B216-B3ADE5AEF5E7}"/>
    <hyperlink ref="D87" r:id="rId149" xr:uid="{F0C0CC6F-1035-4A27-9AE9-301031013AE7}"/>
    <hyperlink ref="G86" r:id="rId150" xr:uid="{C31009C3-E982-43CE-9C3B-082479FDEBBD}"/>
    <hyperlink ref="C87" location="'Medidas de Emprego'!A1" display="Medidas de Emprego - IEFP, I.P." xr:uid="{DDB3CA19-54B1-49F3-8CD5-30EC817D919D}"/>
    <hyperlink ref="D88" r:id="rId151" xr:uid="{6B0FC192-E309-4C98-8115-2D39BDBA64AA}"/>
    <hyperlink ref="C88" location="'Medidas de Reabilitação'!A1" display="Medidas de Reabilitação - IEFP, I.P." xr:uid="{9613B296-2E1A-43E3-A512-080584039361}"/>
    <hyperlink ref="G87" r:id="rId152" xr:uid="{332F7C8C-52FA-4A23-B705-F4A6318BF0B8}"/>
    <hyperlink ref="G88" r:id="rId153" xr:uid="{F402E26D-A6E9-46B8-B753-C47F767297A8}"/>
    <hyperlink ref="D89" r:id="rId154" xr:uid="{552E137A-D768-44D0-93E4-F4324D7F5E44}"/>
    <hyperlink ref="C89" location="'Credenciação de entidades'!A1" display="Credenciação de entidades - IEFP, I.P." xr:uid="{25B4AFFB-0BAA-4BC3-B33F-096B5E4C704D}"/>
    <hyperlink ref="G89" r:id="rId155" xr:uid="{B7698220-9BA2-47B1-99DC-B422349B2B31}"/>
    <hyperlink ref="D90" r:id="rId156" xr:uid="{A13A0A89-6E43-4D46-9C0C-4587F9BC0508}"/>
    <hyperlink ref="C90" location="Prémios!A1" display="Prémios - IEFP, I.P." xr:uid="{20F782B8-7CCC-469A-BED0-86191FD11242}"/>
    <hyperlink ref="D91" r:id="rId157" xr:uid="{81E23484-3652-412C-A927-23B1C1306EBA}"/>
    <hyperlink ref="C91" location="'Normas de informação e publicid'!A1" display="Normas de informação e publicidade - IEFP, I.P." xr:uid="{1463E786-2838-48AD-8D53-16C48FAC827A}"/>
    <hyperlink ref="D92" r:id="rId158" xr:uid="{C8CF91DC-2591-4026-927E-29693783F4CD}"/>
    <hyperlink ref="G92" r:id="rId159" xr:uid="{1A03EB7F-B6D2-4CB3-8AA0-F54C11BB0891}"/>
    <hyperlink ref="C92" location="'Projetos Cofinanciados pela Uni'!A1" display="Projetos Cofinanciados pela União Europeia - IEFP, I.P." xr:uid="{29649804-0A90-4169-8D60-50222E52C480}"/>
    <hyperlink ref="D93" r:id="rId160" xr:uid="{3EFAF96E-E903-4A29-BCFA-5B2A43CE5393}"/>
    <hyperlink ref="C93" location="'COMPETE 2020'!A1" display="COMPETE 2020 - IEFP, I.P." xr:uid="{938C7024-E585-4559-8692-10A3AA0BD93C}"/>
    <hyperlink ref="G93" r:id="rId161" xr:uid="{016C603C-53F3-41FA-85FA-2BE3D779C5DD}"/>
    <hyperlink ref="D94" r:id="rId162" xr:uid="{5D4607D3-E12D-41BA-90CB-08565F21A6FC}"/>
    <hyperlink ref="C94" location="'Plano de Recuperação e Resiliên'!A1" display="Plano de Recuperação e Resiliência - IEFP, I.P." xr:uid="{2FDEABCF-5528-4BCF-BEBE-B7A9D3515B74}"/>
    <hyperlink ref="G94" r:id="rId163" xr:uid="{224FCEFA-706F-4CA5-B146-FAE712214B54}"/>
    <hyperlink ref="D95" r:id="rId164" xr:uid="{A3006CC2-E075-4EE9-9C43-376331001FDA}"/>
    <hyperlink ref="C95" location="Formularios!A1" display="Formularios - IEFP, I.P." xr:uid="{57B6605F-6C52-4D5C-AF9F-09270C246B84}"/>
    <hyperlink ref="G95" r:id="rId165" xr:uid="{92C5C3EF-8D34-44F6-8502-9462E9D61109}"/>
    <hyperlink ref="D96" r:id="rId166" xr:uid="{DF685CD1-EC50-4AEB-A3D7-D5D1287C3EB3}"/>
    <hyperlink ref="C96" location="Ajuda!A1" display="Ajuda - IEFP, I.P." xr:uid="{E6A82280-50AD-4362-8A47-02520AC334ED}"/>
    <hyperlink ref="D97" r:id="rId167" xr:uid="{2594A248-94A3-4207-8CBD-CEA99F91A7DB}"/>
    <hyperlink ref="D98" r:id="rId168" xr:uid="{33D95E4D-EB20-4FB5-A76F-8B148549436B}"/>
    <hyperlink ref="D99" r:id="rId169" xr:uid="{9B374670-D771-4F47-93E2-7E485751A00A}"/>
    <hyperlink ref="D100" r:id="rId170" xr:uid="{20E5C371-EDC6-4784-ADC4-E8E814358907}"/>
    <hyperlink ref="D101" r:id="rId171" xr:uid="{507AA323-B6CC-4077-82A2-15C75BC765FC}"/>
    <hyperlink ref="C98" location="Acessibilidade!A1" display="Acessibilidade - IEFP, I.P." xr:uid="{722731E6-344B-40CD-AFA7-A4D89A8F9AC6}"/>
    <hyperlink ref="G98" r:id="rId172" xr:uid="{3141F4F2-8AD0-456D-8F12-2E79D2AF0A96}"/>
    <hyperlink ref="C99" location="'Mapa do Site'!A1" display="Mapa do Site - IEFP, I.P." xr:uid="{3D9B1493-F9A1-4FBA-833B-7E6780A34250}"/>
    <hyperlink ref="G99" r:id="rId173" xr:uid="{46FCDF5C-4170-4329-BFEB-C2C289C7B3FA}"/>
    <hyperlink ref="C100" location="Faqs!A1" display="Faqs - IEFP, I.P." xr:uid="{97099D62-AE49-442A-B855-73B1C1E4D28D}"/>
    <hyperlink ref="G100" r:id="rId174" xr:uid="{0FE2317F-DDF3-4AF5-BF9A-1899EA15DC96}"/>
    <hyperlink ref="C101" location="'Links Úteis'!A1" display="Links Úteis - IEFP, I.P." xr:uid="{5AEC6124-9D83-49DF-B0A9-60B25E713C8A}"/>
    <hyperlink ref="C97" location="'e-Balcão'!A1" display="e-Balcão - IEFP, I.P." xr:uid="{890BE8C5-64FD-48D8-9974-CC49B96B4979}"/>
    <hyperlink ref="G101" r:id="rId175" xr:uid="{8C2EA5C5-B969-4A34-AD26-36BDC05AB763}"/>
    <hyperlink ref="G97" r:id="rId176" xr:uid="{ADEBB513-A1E4-49AE-94E4-0DFF440251A3}"/>
    <hyperlink ref="G4" r:id="rId177" xr:uid="{DAA04074-12D4-40FA-B577-F0AB8EC625A8}"/>
    <hyperlink ref="G5" r:id="rId178" xr:uid="{61C58664-B203-4C10-A169-6D13BD971EB5}"/>
  </hyperlinks>
  <pageMargins left="0.7" right="0.7" top="0.75" bottom="0.75" header="0.3" footer="0.3"/>
  <pageSetup paperSize="9" orientation="portrait" r:id="rId179"/>
  <tableParts count="1">
    <tablePart r:id="rId180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181616-E30B-446E-AB08-A300C3054E79}">
  <dimension ref="A2:K69"/>
  <sheetViews>
    <sheetView workbookViewId="0">
      <selection activeCell="A2" sqref="A2"/>
    </sheetView>
  </sheetViews>
  <sheetFormatPr defaultRowHeight="15" x14ac:dyDescent="0.25"/>
  <cols>
    <col min="2" max="2" width="31.42578125" bestFit="1" customWidth="1"/>
    <col min="3" max="3" width="15.85546875" bestFit="1" customWidth="1"/>
    <col min="5" max="5" width="13.85546875" customWidth="1"/>
    <col min="6" max="6" width="15.85546875" customWidth="1"/>
    <col min="7" max="7" width="9.85546875" customWidth="1"/>
    <col min="8" max="8" width="39.7109375" customWidth="1"/>
    <col min="9" max="9" width="15.7109375" customWidth="1"/>
    <col min="11" max="11" width="12.42578125" customWidth="1"/>
  </cols>
  <sheetData>
    <row r="2" spans="1:1" x14ac:dyDescent="0.25">
      <c r="A2" s="3" t="s">
        <v>164</v>
      </c>
    </row>
    <row r="40" spans="2:11" s="5" customFormat="1" ht="30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174</v>
      </c>
      <c r="C41" s="4">
        <v>45251.567488425928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18</v>
      </c>
      <c r="K41">
        <v>10</v>
      </c>
    </row>
    <row r="42" spans="2:11" x14ac:dyDescent="0.25">
      <c r="B42" t="s">
        <v>174</v>
      </c>
      <c r="C42" s="4">
        <v>45251.567488425928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174</v>
      </c>
      <c r="C43" s="4">
        <v>45251.567488425928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174</v>
      </c>
      <c r="C44" s="4">
        <v>45251.567488425928</v>
      </c>
      <c r="D44" t="s">
        <v>21</v>
      </c>
      <c r="E44" t="s">
        <v>15</v>
      </c>
      <c r="F44" t="s">
        <v>22</v>
      </c>
      <c r="G44" t="s">
        <v>23</v>
      </c>
      <c r="H44" t="s">
        <v>175</v>
      </c>
      <c r="I44">
        <v>5</v>
      </c>
      <c r="K44">
        <v>10</v>
      </c>
    </row>
    <row r="45" spans="2:11" x14ac:dyDescent="0.25">
      <c r="B45" t="s">
        <v>174</v>
      </c>
      <c r="C45" s="4">
        <v>45251.567488425928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174</v>
      </c>
      <c r="C46" s="4">
        <v>45251.567488425928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174</v>
      </c>
      <c r="C47" s="4">
        <v>45251.567488425928</v>
      </c>
      <c r="D47" t="s">
        <v>38</v>
      </c>
      <c r="E47" t="s">
        <v>10</v>
      </c>
      <c r="F47" t="s">
        <v>11</v>
      </c>
      <c r="G47" t="s">
        <v>39</v>
      </c>
      <c r="H47" t="s">
        <v>40</v>
      </c>
      <c r="I47">
        <v>0</v>
      </c>
      <c r="K47">
        <v>10</v>
      </c>
    </row>
    <row r="48" spans="2:11" x14ac:dyDescent="0.25">
      <c r="B48" t="s">
        <v>174</v>
      </c>
      <c r="C48" s="4">
        <v>45251.567488425928</v>
      </c>
      <c r="D48" t="s">
        <v>41</v>
      </c>
      <c r="E48" t="s">
        <v>15</v>
      </c>
      <c r="F48" t="s">
        <v>11</v>
      </c>
      <c r="G48" t="s">
        <v>42</v>
      </c>
      <c r="H48" t="s">
        <v>176</v>
      </c>
      <c r="I48">
        <v>1</v>
      </c>
      <c r="J48" t="s">
        <v>177</v>
      </c>
      <c r="K48">
        <v>10</v>
      </c>
    </row>
    <row r="49" spans="2:11" x14ac:dyDescent="0.25">
      <c r="B49" t="s">
        <v>174</v>
      </c>
      <c r="C49" s="4">
        <v>45251.567488425928</v>
      </c>
      <c r="D49" t="s">
        <v>45</v>
      </c>
      <c r="E49" t="s">
        <v>10</v>
      </c>
      <c r="F49" t="s">
        <v>11</v>
      </c>
      <c r="G49" t="s">
        <v>46</v>
      </c>
      <c r="H49" t="s">
        <v>47</v>
      </c>
      <c r="I49">
        <v>1</v>
      </c>
      <c r="J49" t="s">
        <v>178</v>
      </c>
      <c r="K49">
        <v>10</v>
      </c>
    </row>
    <row r="50" spans="2:11" x14ac:dyDescent="0.25">
      <c r="B50" t="s">
        <v>174</v>
      </c>
      <c r="C50" s="4">
        <v>45251.567488425928</v>
      </c>
      <c r="D50" t="s">
        <v>49</v>
      </c>
      <c r="E50" t="s">
        <v>10</v>
      </c>
      <c r="F50" t="s">
        <v>11</v>
      </c>
      <c r="G50" t="s">
        <v>39</v>
      </c>
      <c r="H50" t="s">
        <v>50</v>
      </c>
      <c r="I50">
        <v>5</v>
      </c>
      <c r="K50">
        <v>10</v>
      </c>
    </row>
    <row r="51" spans="2:11" x14ac:dyDescent="0.25">
      <c r="B51" t="s">
        <v>174</v>
      </c>
      <c r="C51" s="4">
        <v>45251.567488425928</v>
      </c>
      <c r="D51" t="s">
        <v>51</v>
      </c>
      <c r="E51" t="s">
        <v>10</v>
      </c>
      <c r="F51" t="s">
        <v>11</v>
      </c>
      <c r="G51" t="s">
        <v>39</v>
      </c>
      <c r="H51" t="s">
        <v>52</v>
      </c>
      <c r="I51">
        <v>5</v>
      </c>
      <c r="K51">
        <v>10</v>
      </c>
    </row>
    <row r="52" spans="2:11" x14ac:dyDescent="0.25">
      <c r="B52" t="s">
        <v>174</v>
      </c>
      <c r="C52" s="4">
        <v>45251.567488425928</v>
      </c>
      <c r="D52" t="s">
        <v>53</v>
      </c>
      <c r="E52" t="s">
        <v>10</v>
      </c>
      <c r="F52" t="s">
        <v>11</v>
      </c>
      <c r="H52" t="s">
        <v>54</v>
      </c>
      <c r="I52">
        <v>5</v>
      </c>
      <c r="K52">
        <v>10</v>
      </c>
    </row>
    <row r="53" spans="2:11" x14ac:dyDescent="0.25">
      <c r="B53" t="s">
        <v>174</v>
      </c>
      <c r="C53" s="4">
        <v>45251.567488425928</v>
      </c>
      <c r="D53" t="s">
        <v>55</v>
      </c>
      <c r="E53" t="s">
        <v>10</v>
      </c>
      <c r="F53" t="s">
        <v>11</v>
      </c>
      <c r="H53" t="s">
        <v>56</v>
      </c>
      <c r="I53">
        <v>6</v>
      </c>
      <c r="K53">
        <v>10</v>
      </c>
    </row>
    <row r="54" spans="2:11" x14ac:dyDescent="0.25">
      <c r="B54" t="s">
        <v>174</v>
      </c>
      <c r="C54" s="4">
        <v>45251.567488425928</v>
      </c>
      <c r="D54" t="s">
        <v>57</v>
      </c>
      <c r="E54" t="s">
        <v>10</v>
      </c>
      <c r="F54" t="s">
        <v>11</v>
      </c>
      <c r="H54" t="s">
        <v>58</v>
      </c>
      <c r="I54">
        <v>2</v>
      </c>
      <c r="K54">
        <v>10</v>
      </c>
    </row>
    <row r="55" spans="2:11" x14ac:dyDescent="0.25">
      <c r="B55" t="s">
        <v>174</v>
      </c>
      <c r="C55" s="4">
        <v>45251.567488425928</v>
      </c>
      <c r="D55" t="s">
        <v>67</v>
      </c>
      <c r="E55" t="s">
        <v>10</v>
      </c>
      <c r="F55" t="s">
        <v>11</v>
      </c>
      <c r="G55" t="s">
        <v>62</v>
      </c>
      <c r="H55" t="s">
        <v>68</v>
      </c>
      <c r="I55">
        <v>22</v>
      </c>
      <c r="K55">
        <v>10</v>
      </c>
    </row>
    <row r="56" spans="2:11" x14ac:dyDescent="0.25">
      <c r="B56" t="s">
        <v>174</v>
      </c>
      <c r="C56" s="4">
        <v>45251.567488425928</v>
      </c>
      <c r="D56" t="s">
        <v>69</v>
      </c>
      <c r="E56" t="s">
        <v>10</v>
      </c>
      <c r="F56" t="s">
        <v>11</v>
      </c>
      <c r="G56" t="s">
        <v>62</v>
      </c>
      <c r="H56" t="s">
        <v>70</v>
      </c>
      <c r="I56">
        <v>6</v>
      </c>
      <c r="K56">
        <v>10</v>
      </c>
    </row>
    <row r="57" spans="2:11" x14ac:dyDescent="0.25">
      <c r="B57" t="s">
        <v>174</v>
      </c>
      <c r="C57" s="4">
        <v>45251.567488425928</v>
      </c>
      <c r="D57" t="s">
        <v>71</v>
      </c>
      <c r="E57" t="s">
        <v>10</v>
      </c>
      <c r="F57" t="s">
        <v>11</v>
      </c>
      <c r="G57" t="s">
        <v>36</v>
      </c>
      <c r="H57" t="s">
        <v>72</v>
      </c>
      <c r="I57">
        <v>56</v>
      </c>
      <c r="K57">
        <v>10</v>
      </c>
    </row>
    <row r="58" spans="2:11" x14ac:dyDescent="0.25">
      <c r="B58" t="s">
        <v>174</v>
      </c>
      <c r="C58" s="4">
        <v>45251.567488425928</v>
      </c>
      <c r="D58" t="s">
        <v>73</v>
      </c>
      <c r="E58" t="s">
        <v>10</v>
      </c>
      <c r="F58" t="s">
        <v>11</v>
      </c>
      <c r="G58" t="s">
        <v>62</v>
      </c>
      <c r="H58" t="s">
        <v>74</v>
      </c>
      <c r="I58">
        <v>75</v>
      </c>
      <c r="K58">
        <v>10</v>
      </c>
    </row>
    <row r="59" spans="2:11" x14ac:dyDescent="0.25">
      <c r="B59" t="s">
        <v>174</v>
      </c>
      <c r="C59" s="4">
        <v>45251.567488425928</v>
      </c>
      <c r="D59" t="s">
        <v>75</v>
      </c>
      <c r="E59" t="s">
        <v>10</v>
      </c>
      <c r="F59" t="s">
        <v>32</v>
      </c>
      <c r="G59" t="s">
        <v>76</v>
      </c>
      <c r="H59" t="s">
        <v>77</v>
      </c>
      <c r="I59">
        <v>1</v>
      </c>
      <c r="K59">
        <v>10</v>
      </c>
    </row>
    <row r="60" spans="2:11" x14ac:dyDescent="0.25">
      <c r="B60" t="s">
        <v>174</v>
      </c>
      <c r="C60" s="4">
        <v>45251.567488425928</v>
      </c>
      <c r="D60" t="s">
        <v>78</v>
      </c>
      <c r="E60" t="s">
        <v>10</v>
      </c>
      <c r="F60" t="s">
        <v>32</v>
      </c>
      <c r="G60" t="s">
        <v>79</v>
      </c>
      <c r="H60" t="s">
        <v>80</v>
      </c>
      <c r="I60">
        <v>6</v>
      </c>
      <c r="K60">
        <v>10</v>
      </c>
    </row>
    <row r="61" spans="2:11" x14ac:dyDescent="0.25">
      <c r="B61" t="s">
        <v>174</v>
      </c>
      <c r="C61" s="4">
        <v>45251.567488425928</v>
      </c>
      <c r="D61" t="s">
        <v>83</v>
      </c>
      <c r="E61" t="s">
        <v>10</v>
      </c>
      <c r="F61" t="s">
        <v>11</v>
      </c>
      <c r="G61" t="s">
        <v>84</v>
      </c>
      <c r="H61" t="s">
        <v>85</v>
      </c>
      <c r="I61">
        <v>1</v>
      </c>
      <c r="K61">
        <v>10</v>
      </c>
    </row>
    <row r="62" spans="2:11" x14ac:dyDescent="0.25">
      <c r="B62" t="s">
        <v>174</v>
      </c>
      <c r="C62" s="4">
        <v>45251.567488425928</v>
      </c>
      <c r="D62" t="s">
        <v>86</v>
      </c>
      <c r="E62" t="s">
        <v>10</v>
      </c>
      <c r="F62" t="s">
        <v>32</v>
      </c>
      <c r="G62" t="s">
        <v>87</v>
      </c>
      <c r="H62" t="s">
        <v>88</v>
      </c>
      <c r="I62">
        <v>1</v>
      </c>
      <c r="K62">
        <v>10</v>
      </c>
    </row>
    <row r="63" spans="2:11" x14ac:dyDescent="0.25">
      <c r="B63" t="s">
        <v>174</v>
      </c>
      <c r="C63" s="4">
        <v>45251.567488425928</v>
      </c>
      <c r="D63" t="s">
        <v>89</v>
      </c>
      <c r="E63" t="s">
        <v>10</v>
      </c>
      <c r="F63" t="s">
        <v>32</v>
      </c>
      <c r="G63" t="s">
        <v>39</v>
      </c>
      <c r="H63" t="s">
        <v>90</v>
      </c>
      <c r="I63">
        <v>1</v>
      </c>
      <c r="K63">
        <v>10</v>
      </c>
    </row>
    <row r="64" spans="2:11" x14ac:dyDescent="0.25">
      <c r="B64" t="s">
        <v>174</v>
      </c>
      <c r="C64" s="4">
        <v>45251.567488425928</v>
      </c>
      <c r="D64" t="s">
        <v>91</v>
      </c>
      <c r="E64" t="s">
        <v>10</v>
      </c>
      <c r="F64" t="s">
        <v>32</v>
      </c>
      <c r="G64" t="s">
        <v>39</v>
      </c>
      <c r="H64" t="s">
        <v>92</v>
      </c>
      <c r="I64">
        <v>1</v>
      </c>
      <c r="K64">
        <v>10</v>
      </c>
    </row>
    <row r="65" spans="2:11" x14ac:dyDescent="0.25">
      <c r="B65" t="s">
        <v>174</v>
      </c>
      <c r="C65" s="4">
        <v>45251.567488425928</v>
      </c>
      <c r="D65" t="s">
        <v>93</v>
      </c>
      <c r="E65" t="s">
        <v>10</v>
      </c>
      <c r="F65" t="s">
        <v>32</v>
      </c>
      <c r="G65" t="s">
        <v>87</v>
      </c>
      <c r="H65" t="s">
        <v>94</v>
      </c>
      <c r="I65">
        <v>1</v>
      </c>
      <c r="K65">
        <v>10</v>
      </c>
    </row>
    <row r="66" spans="2:11" x14ac:dyDescent="0.25">
      <c r="B66" t="s">
        <v>174</v>
      </c>
      <c r="C66" s="4">
        <v>45251.567488425928</v>
      </c>
      <c r="D66" t="s">
        <v>95</v>
      </c>
      <c r="E66" t="s">
        <v>10</v>
      </c>
      <c r="F66" t="s">
        <v>32</v>
      </c>
      <c r="G66" t="s">
        <v>39</v>
      </c>
      <c r="H66" t="s">
        <v>96</v>
      </c>
      <c r="I66">
        <v>1</v>
      </c>
      <c r="K66">
        <v>10</v>
      </c>
    </row>
    <row r="67" spans="2:11" x14ac:dyDescent="0.25">
      <c r="B67" t="s">
        <v>174</v>
      </c>
      <c r="C67" s="4">
        <v>45251.567488425928</v>
      </c>
      <c r="D67" t="s">
        <v>97</v>
      </c>
      <c r="E67" t="s">
        <v>10</v>
      </c>
      <c r="F67" t="s">
        <v>32</v>
      </c>
      <c r="G67" t="s">
        <v>39</v>
      </c>
      <c r="H67" t="s">
        <v>98</v>
      </c>
      <c r="I67">
        <v>1</v>
      </c>
      <c r="K67">
        <v>10</v>
      </c>
    </row>
    <row r="68" spans="2:11" x14ac:dyDescent="0.25">
      <c r="B68" t="s">
        <v>174</v>
      </c>
      <c r="C68" s="4">
        <v>45251.567488425928</v>
      </c>
      <c r="D68" t="s">
        <v>99</v>
      </c>
      <c r="E68" t="s">
        <v>10</v>
      </c>
      <c r="F68" t="s">
        <v>32</v>
      </c>
      <c r="G68" t="s">
        <v>39</v>
      </c>
      <c r="H68" t="s">
        <v>100</v>
      </c>
      <c r="I68">
        <v>66</v>
      </c>
      <c r="K68">
        <v>10</v>
      </c>
    </row>
    <row r="69" spans="2:11" x14ac:dyDescent="0.25">
      <c r="B69" t="s">
        <v>174</v>
      </c>
      <c r="C69" s="4">
        <v>45251.567488425928</v>
      </c>
      <c r="D69" t="s">
        <v>101</v>
      </c>
      <c r="E69" t="s">
        <v>10</v>
      </c>
      <c r="F69" t="s">
        <v>32</v>
      </c>
      <c r="G69" t="s">
        <v>39</v>
      </c>
      <c r="H69" t="s">
        <v>102</v>
      </c>
      <c r="I69">
        <v>12</v>
      </c>
      <c r="K69">
        <v>10</v>
      </c>
    </row>
  </sheetData>
  <hyperlinks>
    <hyperlink ref="A2" location="'Síntese Resultados'!A1" display="Voltar para a página Síntese de Resultados" xr:uid="{B944F7CD-4189-4C1D-BB88-CF1FEB4D181B}"/>
  </hyperlink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1AA22-EB56-499E-8C74-A1CA9FEDF63E}">
  <dimension ref="A2:K77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609</v>
      </c>
      <c r="C41" s="4">
        <v>45258.611620370371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18</v>
      </c>
      <c r="K41">
        <v>10</v>
      </c>
    </row>
    <row r="42" spans="2:11" x14ac:dyDescent="0.25">
      <c r="B42" t="s">
        <v>609</v>
      </c>
      <c r="C42" s="4">
        <v>45258.611620370371</v>
      </c>
      <c r="D42" t="s">
        <v>167</v>
      </c>
      <c r="E42" t="s">
        <v>15</v>
      </c>
      <c r="F42" t="s">
        <v>22</v>
      </c>
      <c r="G42" t="s">
        <v>168</v>
      </c>
      <c r="H42" t="s">
        <v>368</v>
      </c>
      <c r="I42">
        <v>2</v>
      </c>
      <c r="K42">
        <v>10</v>
      </c>
    </row>
    <row r="43" spans="2:11" x14ac:dyDescent="0.25">
      <c r="B43" t="s">
        <v>609</v>
      </c>
      <c r="C43" s="4">
        <v>45258.611620370371</v>
      </c>
      <c r="D43" t="s">
        <v>16</v>
      </c>
      <c r="E43" t="s">
        <v>15</v>
      </c>
      <c r="F43" t="s">
        <v>11</v>
      </c>
      <c r="G43" t="s">
        <v>17</v>
      </c>
      <c r="H43" t="s">
        <v>18</v>
      </c>
      <c r="I43">
        <v>1</v>
      </c>
      <c r="K43">
        <v>10</v>
      </c>
    </row>
    <row r="44" spans="2:11" x14ac:dyDescent="0.25">
      <c r="B44" t="s">
        <v>609</v>
      </c>
      <c r="C44" s="4">
        <v>45258.611620370371</v>
      </c>
      <c r="D44" t="s">
        <v>19</v>
      </c>
      <c r="E44" t="s">
        <v>15</v>
      </c>
      <c r="F44" t="s">
        <v>11</v>
      </c>
      <c r="G44" t="s">
        <v>17</v>
      </c>
      <c r="H44" t="s">
        <v>20</v>
      </c>
      <c r="I44">
        <v>2</v>
      </c>
      <c r="K44">
        <v>10</v>
      </c>
    </row>
    <row r="45" spans="2:11" x14ac:dyDescent="0.25">
      <c r="B45" t="s">
        <v>609</v>
      </c>
      <c r="C45" s="4">
        <v>45258.611620370371</v>
      </c>
      <c r="D45" t="s">
        <v>21</v>
      </c>
      <c r="E45" t="s">
        <v>15</v>
      </c>
      <c r="F45" t="s">
        <v>22</v>
      </c>
      <c r="G45" t="s">
        <v>23</v>
      </c>
      <c r="H45" t="s">
        <v>624</v>
      </c>
      <c r="I45">
        <v>16</v>
      </c>
      <c r="K45">
        <v>10</v>
      </c>
    </row>
    <row r="46" spans="2:11" x14ac:dyDescent="0.25">
      <c r="B46" t="s">
        <v>609</v>
      </c>
      <c r="C46" s="4">
        <v>45258.611620370371</v>
      </c>
      <c r="D46" t="s">
        <v>25</v>
      </c>
      <c r="E46" t="s">
        <v>10</v>
      </c>
      <c r="F46" t="s">
        <v>11</v>
      </c>
      <c r="G46" t="s">
        <v>26</v>
      </c>
      <c r="H46" t="s">
        <v>27</v>
      </c>
      <c r="I46">
        <v>0</v>
      </c>
      <c r="K46">
        <v>10</v>
      </c>
    </row>
    <row r="47" spans="2:11" x14ac:dyDescent="0.25">
      <c r="B47" t="s">
        <v>609</v>
      </c>
      <c r="C47" s="4">
        <v>45258.611620370371</v>
      </c>
      <c r="D47" t="s">
        <v>28</v>
      </c>
      <c r="E47" t="s">
        <v>10</v>
      </c>
      <c r="F47" t="s">
        <v>11</v>
      </c>
      <c r="G47" t="s">
        <v>29</v>
      </c>
      <c r="H47" t="s">
        <v>30</v>
      </c>
      <c r="I47">
        <v>2</v>
      </c>
      <c r="K47">
        <v>10</v>
      </c>
    </row>
    <row r="48" spans="2:11" x14ac:dyDescent="0.25">
      <c r="B48" t="s">
        <v>609</v>
      </c>
      <c r="C48" s="4">
        <v>45258.611620370371</v>
      </c>
      <c r="D48" t="s">
        <v>31</v>
      </c>
      <c r="E48" t="s">
        <v>15</v>
      </c>
      <c r="F48" t="s">
        <v>32</v>
      </c>
      <c r="G48" t="s">
        <v>33</v>
      </c>
      <c r="H48" t="s">
        <v>625</v>
      </c>
      <c r="I48">
        <v>341</v>
      </c>
      <c r="K48">
        <v>10</v>
      </c>
    </row>
    <row r="49" spans="2:11" x14ac:dyDescent="0.25">
      <c r="B49" t="s">
        <v>609</v>
      </c>
      <c r="C49" s="4">
        <v>45258.611620370371</v>
      </c>
      <c r="D49" t="s">
        <v>254</v>
      </c>
      <c r="E49" t="s">
        <v>10</v>
      </c>
      <c r="F49" t="s">
        <v>11</v>
      </c>
      <c r="G49" t="s">
        <v>36</v>
      </c>
      <c r="H49" t="s">
        <v>255</v>
      </c>
      <c r="I49">
        <v>0</v>
      </c>
      <c r="K49">
        <v>10</v>
      </c>
    </row>
    <row r="50" spans="2:11" x14ac:dyDescent="0.25">
      <c r="B50" t="s">
        <v>609</v>
      </c>
      <c r="C50" s="4">
        <v>45258.611620370371</v>
      </c>
      <c r="D50" t="s">
        <v>38</v>
      </c>
      <c r="E50" t="s">
        <v>10</v>
      </c>
      <c r="F50" t="s">
        <v>11</v>
      </c>
      <c r="G50" t="s">
        <v>39</v>
      </c>
      <c r="H50" t="s">
        <v>40</v>
      </c>
      <c r="I50">
        <v>0</v>
      </c>
      <c r="K50">
        <v>10</v>
      </c>
    </row>
    <row r="51" spans="2:11" x14ac:dyDescent="0.25">
      <c r="B51" t="s">
        <v>609</v>
      </c>
      <c r="C51" s="4">
        <v>45258.611620370371</v>
      </c>
      <c r="D51" t="s">
        <v>41</v>
      </c>
      <c r="E51" t="s">
        <v>15</v>
      </c>
      <c r="F51" t="s">
        <v>11</v>
      </c>
      <c r="G51" t="s">
        <v>42</v>
      </c>
      <c r="H51" t="s">
        <v>43</v>
      </c>
      <c r="I51">
        <v>1</v>
      </c>
      <c r="J51" t="s">
        <v>44</v>
      </c>
      <c r="K51">
        <v>10</v>
      </c>
    </row>
    <row r="52" spans="2:11" x14ac:dyDescent="0.25">
      <c r="B52" t="s">
        <v>609</v>
      </c>
      <c r="C52" s="4">
        <v>45258.611620370371</v>
      </c>
      <c r="D52" t="s">
        <v>45</v>
      </c>
      <c r="E52" t="s">
        <v>10</v>
      </c>
      <c r="F52" t="s">
        <v>11</v>
      </c>
      <c r="G52" t="s">
        <v>46</v>
      </c>
      <c r="H52" t="s">
        <v>47</v>
      </c>
      <c r="I52">
        <v>1</v>
      </c>
      <c r="J52" t="s">
        <v>626</v>
      </c>
      <c r="K52">
        <v>10</v>
      </c>
    </row>
    <row r="53" spans="2:11" x14ac:dyDescent="0.25">
      <c r="B53" t="s">
        <v>609</v>
      </c>
      <c r="C53" s="4">
        <v>45258.611620370371</v>
      </c>
      <c r="D53" t="s">
        <v>49</v>
      </c>
      <c r="E53" t="s">
        <v>10</v>
      </c>
      <c r="F53" t="s">
        <v>11</v>
      </c>
      <c r="G53" t="s">
        <v>39</v>
      </c>
      <c r="H53" t="s">
        <v>50</v>
      </c>
      <c r="I53">
        <v>16</v>
      </c>
      <c r="K53">
        <v>10</v>
      </c>
    </row>
    <row r="54" spans="2:11" x14ac:dyDescent="0.25">
      <c r="B54" t="s">
        <v>609</v>
      </c>
      <c r="C54" s="4">
        <v>45258.611620370371</v>
      </c>
      <c r="D54" t="s">
        <v>130</v>
      </c>
      <c r="E54" t="s">
        <v>10</v>
      </c>
      <c r="F54" t="s">
        <v>11</v>
      </c>
      <c r="G54" t="s">
        <v>39</v>
      </c>
      <c r="H54" t="s">
        <v>131</v>
      </c>
      <c r="I54">
        <v>2</v>
      </c>
      <c r="K54">
        <v>10</v>
      </c>
    </row>
    <row r="55" spans="2:11" x14ac:dyDescent="0.25">
      <c r="B55" t="s">
        <v>609</v>
      </c>
      <c r="C55" s="4">
        <v>45258.611620370371</v>
      </c>
      <c r="D55" t="s">
        <v>132</v>
      </c>
      <c r="E55" t="s">
        <v>10</v>
      </c>
      <c r="F55" t="s">
        <v>11</v>
      </c>
      <c r="G55" t="s">
        <v>39</v>
      </c>
      <c r="H55" t="s">
        <v>133</v>
      </c>
      <c r="I55">
        <v>1</v>
      </c>
      <c r="K55">
        <v>10</v>
      </c>
    </row>
    <row r="56" spans="2:11" x14ac:dyDescent="0.25">
      <c r="B56" t="s">
        <v>609</v>
      </c>
      <c r="C56" s="4">
        <v>45258.611620370371</v>
      </c>
      <c r="D56" t="s">
        <v>51</v>
      </c>
      <c r="E56" t="s">
        <v>10</v>
      </c>
      <c r="F56" t="s">
        <v>11</v>
      </c>
      <c r="G56" t="s">
        <v>39</v>
      </c>
      <c r="H56" t="s">
        <v>52</v>
      </c>
      <c r="I56">
        <v>10</v>
      </c>
      <c r="K56">
        <v>10</v>
      </c>
    </row>
    <row r="57" spans="2:11" x14ac:dyDescent="0.25">
      <c r="B57" t="s">
        <v>609</v>
      </c>
      <c r="C57" s="4">
        <v>45258.611620370371</v>
      </c>
      <c r="D57" t="s">
        <v>53</v>
      </c>
      <c r="E57" t="s">
        <v>10</v>
      </c>
      <c r="F57" t="s">
        <v>11</v>
      </c>
      <c r="H57" t="s">
        <v>54</v>
      </c>
      <c r="I57">
        <v>10</v>
      </c>
      <c r="K57">
        <v>10</v>
      </c>
    </row>
    <row r="58" spans="2:11" x14ac:dyDescent="0.25">
      <c r="B58" t="s">
        <v>609</v>
      </c>
      <c r="C58" s="4">
        <v>45258.611620370371</v>
      </c>
      <c r="D58" t="s">
        <v>55</v>
      </c>
      <c r="E58" t="s">
        <v>10</v>
      </c>
      <c r="F58" t="s">
        <v>11</v>
      </c>
      <c r="H58" t="s">
        <v>56</v>
      </c>
      <c r="I58">
        <v>12</v>
      </c>
      <c r="K58">
        <v>10</v>
      </c>
    </row>
    <row r="59" spans="2:11" x14ac:dyDescent="0.25">
      <c r="B59" t="s">
        <v>609</v>
      </c>
      <c r="C59" s="4">
        <v>45258.611620370371</v>
      </c>
      <c r="D59" t="s">
        <v>57</v>
      </c>
      <c r="E59" t="s">
        <v>10</v>
      </c>
      <c r="F59" t="s">
        <v>11</v>
      </c>
      <c r="H59" t="s">
        <v>58</v>
      </c>
      <c r="I59">
        <v>1</v>
      </c>
      <c r="K59">
        <v>10</v>
      </c>
    </row>
    <row r="60" spans="2:11" x14ac:dyDescent="0.25">
      <c r="B60" t="s">
        <v>609</v>
      </c>
      <c r="C60" s="4">
        <v>45258.611620370371</v>
      </c>
      <c r="D60" t="s">
        <v>59</v>
      </c>
      <c r="E60" t="s">
        <v>10</v>
      </c>
      <c r="F60" t="s">
        <v>11</v>
      </c>
      <c r="H60" t="s">
        <v>60</v>
      </c>
      <c r="I60">
        <v>1</v>
      </c>
      <c r="K60">
        <v>10</v>
      </c>
    </row>
    <row r="61" spans="2:11" x14ac:dyDescent="0.25">
      <c r="B61" t="s">
        <v>609</v>
      </c>
      <c r="C61" s="4">
        <v>45258.611620370371</v>
      </c>
      <c r="D61" t="s">
        <v>61</v>
      </c>
      <c r="E61" t="s">
        <v>10</v>
      </c>
      <c r="F61" t="s">
        <v>11</v>
      </c>
      <c r="G61" t="s">
        <v>62</v>
      </c>
      <c r="H61" t="s">
        <v>63</v>
      </c>
      <c r="I61">
        <v>2</v>
      </c>
      <c r="K61">
        <v>10</v>
      </c>
    </row>
    <row r="62" spans="2:11" x14ac:dyDescent="0.25">
      <c r="B62" t="s">
        <v>609</v>
      </c>
      <c r="C62" s="4">
        <v>45258.611620370371</v>
      </c>
      <c r="D62" t="s">
        <v>67</v>
      </c>
      <c r="E62" t="s">
        <v>10</v>
      </c>
      <c r="F62" t="s">
        <v>11</v>
      </c>
      <c r="G62" t="s">
        <v>62</v>
      </c>
      <c r="H62" t="s">
        <v>68</v>
      </c>
      <c r="I62">
        <v>28</v>
      </c>
      <c r="K62">
        <v>10</v>
      </c>
    </row>
    <row r="63" spans="2:11" x14ac:dyDescent="0.25">
      <c r="B63" t="s">
        <v>609</v>
      </c>
      <c r="C63" s="4">
        <v>45258.611620370371</v>
      </c>
      <c r="D63" t="s">
        <v>69</v>
      </c>
      <c r="E63" t="s">
        <v>10</v>
      </c>
      <c r="F63" t="s">
        <v>11</v>
      </c>
      <c r="G63" t="s">
        <v>62</v>
      </c>
      <c r="H63" t="s">
        <v>70</v>
      </c>
      <c r="I63">
        <v>7</v>
      </c>
      <c r="K63">
        <v>10</v>
      </c>
    </row>
    <row r="64" spans="2:11" x14ac:dyDescent="0.25">
      <c r="B64" t="s">
        <v>609</v>
      </c>
      <c r="C64" s="4">
        <v>45258.611620370371</v>
      </c>
      <c r="D64" t="s">
        <v>71</v>
      </c>
      <c r="E64" t="s">
        <v>10</v>
      </c>
      <c r="F64" t="s">
        <v>11</v>
      </c>
      <c r="G64" t="s">
        <v>36</v>
      </c>
      <c r="H64" t="s">
        <v>72</v>
      </c>
      <c r="I64">
        <v>153</v>
      </c>
      <c r="K64">
        <v>10</v>
      </c>
    </row>
    <row r="65" spans="2:11" x14ac:dyDescent="0.25">
      <c r="B65" t="s">
        <v>609</v>
      </c>
      <c r="C65" s="4">
        <v>45258.611620370371</v>
      </c>
      <c r="D65" t="s">
        <v>73</v>
      </c>
      <c r="E65" t="s">
        <v>10</v>
      </c>
      <c r="F65" t="s">
        <v>11</v>
      </c>
      <c r="G65" t="s">
        <v>62</v>
      </c>
      <c r="H65" t="s">
        <v>74</v>
      </c>
      <c r="I65">
        <v>142</v>
      </c>
      <c r="K65">
        <v>10</v>
      </c>
    </row>
    <row r="66" spans="2:11" x14ac:dyDescent="0.25">
      <c r="B66" t="s">
        <v>609</v>
      </c>
      <c r="C66" s="4">
        <v>45258.611620370371</v>
      </c>
      <c r="D66" t="s">
        <v>75</v>
      </c>
      <c r="E66" t="s">
        <v>10</v>
      </c>
      <c r="F66" t="s">
        <v>32</v>
      </c>
      <c r="G66" t="s">
        <v>76</v>
      </c>
      <c r="H66" t="s">
        <v>77</v>
      </c>
      <c r="I66">
        <v>1</v>
      </c>
      <c r="K66">
        <v>10</v>
      </c>
    </row>
    <row r="67" spans="2:11" x14ac:dyDescent="0.25">
      <c r="B67" t="s">
        <v>609</v>
      </c>
      <c r="C67" s="4">
        <v>45258.611620370371</v>
      </c>
      <c r="D67" t="s">
        <v>78</v>
      </c>
      <c r="E67" t="s">
        <v>10</v>
      </c>
      <c r="F67" t="s">
        <v>32</v>
      </c>
      <c r="G67" t="s">
        <v>79</v>
      </c>
      <c r="H67" t="s">
        <v>80</v>
      </c>
      <c r="I67">
        <v>9</v>
      </c>
      <c r="K67">
        <v>10</v>
      </c>
    </row>
    <row r="68" spans="2:11" x14ac:dyDescent="0.25">
      <c r="B68" t="s">
        <v>609</v>
      </c>
      <c r="C68" s="4">
        <v>45258.611620370371</v>
      </c>
      <c r="D68" t="s">
        <v>119</v>
      </c>
      <c r="E68" t="s">
        <v>15</v>
      </c>
      <c r="F68" t="s">
        <v>22</v>
      </c>
      <c r="G68" t="s">
        <v>120</v>
      </c>
      <c r="H68" t="s">
        <v>144</v>
      </c>
      <c r="I68">
        <v>1</v>
      </c>
      <c r="K68">
        <v>10</v>
      </c>
    </row>
    <row r="69" spans="2:11" x14ac:dyDescent="0.25">
      <c r="B69" t="s">
        <v>609</v>
      </c>
      <c r="C69" s="4">
        <v>45258.611620370371</v>
      </c>
      <c r="D69" t="s">
        <v>83</v>
      </c>
      <c r="E69" t="s">
        <v>10</v>
      </c>
      <c r="F69" t="s">
        <v>11</v>
      </c>
      <c r="G69" t="s">
        <v>84</v>
      </c>
      <c r="H69" t="s">
        <v>85</v>
      </c>
      <c r="I69">
        <v>1</v>
      </c>
      <c r="K69">
        <v>10</v>
      </c>
    </row>
    <row r="70" spans="2:11" x14ac:dyDescent="0.25">
      <c r="B70" t="s">
        <v>609</v>
      </c>
      <c r="C70" s="4">
        <v>45258.611620370371</v>
      </c>
      <c r="D70" t="s">
        <v>86</v>
      </c>
      <c r="E70" t="s">
        <v>10</v>
      </c>
      <c r="F70" t="s">
        <v>32</v>
      </c>
      <c r="G70" t="s">
        <v>87</v>
      </c>
      <c r="H70" t="s">
        <v>88</v>
      </c>
      <c r="I70">
        <v>1</v>
      </c>
      <c r="K70">
        <v>10</v>
      </c>
    </row>
    <row r="71" spans="2:11" x14ac:dyDescent="0.25">
      <c r="B71" t="s">
        <v>609</v>
      </c>
      <c r="C71" s="4">
        <v>45258.611620370371</v>
      </c>
      <c r="D71" t="s">
        <v>89</v>
      </c>
      <c r="E71" t="s">
        <v>10</v>
      </c>
      <c r="F71" t="s">
        <v>32</v>
      </c>
      <c r="G71" t="s">
        <v>39</v>
      </c>
      <c r="H71" t="s">
        <v>90</v>
      </c>
      <c r="I71">
        <v>1</v>
      </c>
      <c r="K71">
        <v>10</v>
      </c>
    </row>
    <row r="72" spans="2:11" x14ac:dyDescent="0.25">
      <c r="B72" t="s">
        <v>609</v>
      </c>
      <c r="C72" s="4">
        <v>45258.611620370371</v>
      </c>
      <c r="D72" t="s">
        <v>91</v>
      </c>
      <c r="E72" t="s">
        <v>10</v>
      </c>
      <c r="F72" t="s">
        <v>32</v>
      </c>
      <c r="G72" t="s">
        <v>39</v>
      </c>
      <c r="H72" t="s">
        <v>92</v>
      </c>
      <c r="I72">
        <v>1</v>
      </c>
      <c r="K72">
        <v>10</v>
      </c>
    </row>
    <row r="73" spans="2:11" x14ac:dyDescent="0.25">
      <c r="B73" t="s">
        <v>609</v>
      </c>
      <c r="C73" s="4">
        <v>45258.611620370371</v>
      </c>
      <c r="D73" t="s">
        <v>93</v>
      </c>
      <c r="E73" t="s">
        <v>10</v>
      </c>
      <c r="F73" t="s">
        <v>32</v>
      </c>
      <c r="G73" t="s">
        <v>87</v>
      </c>
      <c r="H73" t="s">
        <v>94</v>
      </c>
      <c r="I73">
        <v>2</v>
      </c>
      <c r="K73">
        <v>10</v>
      </c>
    </row>
    <row r="74" spans="2:11" x14ac:dyDescent="0.25">
      <c r="B74" t="s">
        <v>609</v>
      </c>
      <c r="C74" s="4">
        <v>45258.611620370371</v>
      </c>
      <c r="D74" t="s">
        <v>95</v>
      </c>
      <c r="E74" t="s">
        <v>10</v>
      </c>
      <c r="F74" t="s">
        <v>32</v>
      </c>
      <c r="G74" t="s">
        <v>39</v>
      </c>
      <c r="H74" t="s">
        <v>96</v>
      </c>
      <c r="I74">
        <v>2</v>
      </c>
      <c r="K74">
        <v>10</v>
      </c>
    </row>
    <row r="75" spans="2:11" x14ac:dyDescent="0.25">
      <c r="B75" t="s">
        <v>609</v>
      </c>
      <c r="C75" s="4">
        <v>45258.611620370371</v>
      </c>
      <c r="D75" t="s">
        <v>97</v>
      </c>
      <c r="E75" t="s">
        <v>10</v>
      </c>
      <c r="F75" t="s">
        <v>32</v>
      </c>
      <c r="G75" t="s">
        <v>39</v>
      </c>
      <c r="H75" t="s">
        <v>98</v>
      </c>
      <c r="I75">
        <v>2</v>
      </c>
      <c r="K75">
        <v>10</v>
      </c>
    </row>
    <row r="76" spans="2:11" x14ac:dyDescent="0.25">
      <c r="B76" t="s">
        <v>609</v>
      </c>
      <c r="C76" s="4">
        <v>45258.611620370371</v>
      </c>
      <c r="D76" t="s">
        <v>99</v>
      </c>
      <c r="E76" t="s">
        <v>10</v>
      </c>
      <c r="F76" t="s">
        <v>32</v>
      </c>
      <c r="G76" t="s">
        <v>39</v>
      </c>
      <c r="H76" t="s">
        <v>100</v>
      </c>
      <c r="I76">
        <v>326</v>
      </c>
      <c r="K76">
        <v>10</v>
      </c>
    </row>
    <row r="77" spans="2:11" x14ac:dyDescent="0.25">
      <c r="B77" t="s">
        <v>609</v>
      </c>
      <c r="C77" s="4">
        <v>45258.611620370371</v>
      </c>
      <c r="D77" t="s">
        <v>101</v>
      </c>
      <c r="E77" t="s">
        <v>10</v>
      </c>
      <c r="F77" t="s">
        <v>32</v>
      </c>
      <c r="G77" t="s">
        <v>39</v>
      </c>
      <c r="H77" t="s">
        <v>102</v>
      </c>
      <c r="I77">
        <v>58</v>
      </c>
      <c r="K77">
        <v>10</v>
      </c>
    </row>
  </sheetData>
  <hyperlinks>
    <hyperlink ref="A2" location="'Síntese Resultados'!A1" display="Voltar para a página Síntese de Resultados" xr:uid="{6AD5B384-A799-41B6-AA48-267D28783D4A}"/>
  </hyperlinks>
  <pageMargins left="0.7" right="0.7" top="0.75" bottom="0.75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A3342-A185-4F57-B41D-1C6111AD9B50}">
  <dimension ref="A2:K72"/>
  <sheetViews>
    <sheetView topLeftCell="A20" workbookViewId="0">
      <selection activeCell="A2" sqref="A2"/>
    </sheetView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181</v>
      </c>
      <c r="C41" s="4">
        <v>45251.678865740738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181</v>
      </c>
      <c r="C42" s="4">
        <v>45251.678865740738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181</v>
      </c>
      <c r="C43" s="4">
        <v>45251.678865740738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181</v>
      </c>
      <c r="C44" s="4">
        <v>45251.678865740738</v>
      </c>
      <c r="D44" t="s">
        <v>21</v>
      </c>
      <c r="E44" t="s">
        <v>15</v>
      </c>
      <c r="F44" t="s">
        <v>22</v>
      </c>
      <c r="G44" t="s">
        <v>23</v>
      </c>
      <c r="H44" t="s">
        <v>126</v>
      </c>
      <c r="I44">
        <v>1</v>
      </c>
      <c r="K44">
        <v>10</v>
      </c>
    </row>
    <row r="45" spans="2:11" x14ac:dyDescent="0.25">
      <c r="B45" t="s">
        <v>181</v>
      </c>
      <c r="C45" s="4">
        <v>45251.678865740738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181</v>
      </c>
      <c r="C46" s="4">
        <v>45251.678865740738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181</v>
      </c>
      <c r="C47" s="4">
        <v>45251.678865740738</v>
      </c>
      <c r="D47" t="s">
        <v>31</v>
      </c>
      <c r="E47" t="s">
        <v>15</v>
      </c>
      <c r="F47" t="s">
        <v>32</v>
      </c>
      <c r="G47" t="s">
        <v>33</v>
      </c>
      <c r="H47" t="s">
        <v>182</v>
      </c>
      <c r="I47">
        <v>312</v>
      </c>
      <c r="K47">
        <v>10</v>
      </c>
    </row>
    <row r="48" spans="2:11" x14ac:dyDescent="0.25">
      <c r="B48" t="s">
        <v>181</v>
      </c>
      <c r="C48" s="4">
        <v>45251.678865740738</v>
      </c>
      <c r="D48" t="s">
        <v>35</v>
      </c>
      <c r="E48" t="s">
        <v>15</v>
      </c>
      <c r="F48" t="s">
        <v>11</v>
      </c>
      <c r="G48" t="s">
        <v>36</v>
      </c>
      <c r="H48" t="s">
        <v>183</v>
      </c>
      <c r="I48">
        <v>2</v>
      </c>
      <c r="K48">
        <v>10</v>
      </c>
    </row>
    <row r="49" spans="2:11" x14ac:dyDescent="0.25">
      <c r="B49" t="s">
        <v>181</v>
      </c>
      <c r="C49" s="4">
        <v>45251.678865740738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181</v>
      </c>
      <c r="C50" s="4">
        <v>45251.678865740738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181</v>
      </c>
      <c r="C51" s="4">
        <v>45251.678865740738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184</v>
      </c>
      <c r="K51">
        <v>10</v>
      </c>
    </row>
    <row r="52" spans="2:11" x14ac:dyDescent="0.25">
      <c r="B52" t="s">
        <v>181</v>
      </c>
      <c r="C52" s="4">
        <v>45251.678865740738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1</v>
      </c>
      <c r="K52">
        <v>10</v>
      </c>
    </row>
    <row r="53" spans="2:11" x14ac:dyDescent="0.25">
      <c r="B53" t="s">
        <v>181</v>
      </c>
      <c r="C53" s="4">
        <v>45251.678865740738</v>
      </c>
      <c r="D53" t="s">
        <v>51</v>
      </c>
      <c r="E53" t="s">
        <v>10</v>
      </c>
      <c r="F53" t="s">
        <v>11</v>
      </c>
      <c r="G53" t="s">
        <v>39</v>
      </c>
      <c r="H53" t="s">
        <v>52</v>
      </c>
      <c r="I53">
        <v>20</v>
      </c>
      <c r="K53">
        <v>10</v>
      </c>
    </row>
    <row r="54" spans="2:11" x14ac:dyDescent="0.25">
      <c r="B54" t="s">
        <v>181</v>
      </c>
      <c r="C54" s="4">
        <v>45251.678865740738</v>
      </c>
      <c r="D54" t="s">
        <v>53</v>
      </c>
      <c r="E54" t="s">
        <v>10</v>
      </c>
      <c r="F54" t="s">
        <v>11</v>
      </c>
      <c r="H54" t="s">
        <v>54</v>
      </c>
      <c r="I54">
        <v>20</v>
      </c>
      <c r="K54">
        <v>10</v>
      </c>
    </row>
    <row r="55" spans="2:11" x14ac:dyDescent="0.25">
      <c r="B55" t="s">
        <v>181</v>
      </c>
      <c r="C55" s="4">
        <v>45251.678865740738</v>
      </c>
      <c r="D55" t="s">
        <v>55</v>
      </c>
      <c r="E55" t="s">
        <v>10</v>
      </c>
      <c r="F55" t="s">
        <v>11</v>
      </c>
      <c r="H55" t="s">
        <v>56</v>
      </c>
      <c r="I55">
        <v>69</v>
      </c>
      <c r="K55">
        <v>10</v>
      </c>
    </row>
    <row r="56" spans="2:11" x14ac:dyDescent="0.25">
      <c r="B56" t="s">
        <v>181</v>
      </c>
      <c r="C56" s="4">
        <v>45251.678865740738</v>
      </c>
      <c r="D56" t="s">
        <v>57</v>
      </c>
      <c r="E56" t="s">
        <v>10</v>
      </c>
      <c r="F56" t="s">
        <v>11</v>
      </c>
      <c r="H56" t="s">
        <v>58</v>
      </c>
      <c r="I56">
        <v>3</v>
      </c>
      <c r="K56">
        <v>10</v>
      </c>
    </row>
    <row r="57" spans="2:11" x14ac:dyDescent="0.25">
      <c r="B57" t="s">
        <v>181</v>
      </c>
      <c r="C57" s="4">
        <v>45251.678865740738</v>
      </c>
      <c r="D57" t="s">
        <v>61</v>
      </c>
      <c r="E57" t="s">
        <v>10</v>
      </c>
      <c r="F57" t="s">
        <v>11</v>
      </c>
      <c r="G57" t="s">
        <v>62</v>
      </c>
      <c r="H57" t="s">
        <v>63</v>
      </c>
      <c r="I57">
        <v>32</v>
      </c>
      <c r="K57">
        <v>10</v>
      </c>
    </row>
    <row r="58" spans="2:11" x14ac:dyDescent="0.25">
      <c r="B58" t="s">
        <v>181</v>
      </c>
      <c r="C58" s="4">
        <v>45251.678865740738</v>
      </c>
      <c r="D58" t="s">
        <v>67</v>
      </c>
      <c r="E58" t="s">
        <v>10</v>
      </c>
      <c r="F58" t="s">
        <v>11</v>
      </c>
      <c r="G58" t="s">
        <v>62</v>
      </c>
      <c r="H58" t="s">
        <v>68</v>
      </c>
      <c r="I58">
        <v>92</v>
      </c>
      <c r="K58">
        <v>10</v>
      </c>
    </row>
    <row r="59" spans="2:11" x14ac:dyDescent="0.25">
      <c r="B59" t="s">
        <v>181</v>
      </c>
      <c r="C59" s="4">
        <v>45251.678865740738</v>
      </c>
      <c r="D59" t="s">
        <v>69</v>
      </c>
      <c r="E59" t="s">
        <v>10</v>
      </c>
      <c r="F59" t="s">
        <v>11</v>
      </c>
      <c r="G59" t="s">
        <v>62</v>
      </c>
      <c r="H59" t="s">
        <v>70</v>
      </c>
      <c r="I59">
        <v>14</v>
      </c>
      <c r="K59">
        <v>10</v>
      </c>
    </row>
    <row r="60" spans="2:11" x14ac:dyDescent="0.25">
      <c r="B60" t="s">
        <v>181</v>
      </c>
      <c r="C60" s="4">
        <v>45251.678865740738</v>
      </c>
      <c r="D60" t="s">
        <v>71</v>
      </c>
      <c r="E60" t="s">
        <v>10</v>
      </c>
      <c r="F60" t="s">
        <v>11</v>
      </c>
      <c r="G60" t="s">
        <v>36</v>
      </c>
      <c r="H60" t="s">
        <v>72</v>
      </c>
      <c r="I60">
        <v>219</v>
      </c>
      <c r="K60">
        <v>10</v>
      </c>
    </row>
    <row r="61" spans="2:11" x14ac:dyDescent="0.25">
      <c r="B61" t="s">
        <v>181</v>
      </c>
      <c r="C61" s="4">
        <v>45251.678865740738</v>
      </c>
      <c r="D61" t="s">
        <v>73</v>
      </c>
      <c r="E61" t="s">
        <v>10</v>
      </c>
      <c r="F61" t="s">
        <v>11</v>
      </c>
      <c r="G61" t="s">
        <v>62</v>
      </c>
      <c r="H61" t="s">
        <v>74</v>
      </c>
      <c r="I61">
        <v>97</v>
      </c>
      <c r="K61">
        <v>10</v>
      </c>
    </row>
    <row r="62" spans="2:11" x14ac:dyDescent="0.25">
      <c r="B62" t="s">
        <v>181</v>
      </c>
      <c r="C62" s="4">
        <v>45251.678865740738</v>
      </c>
      <c r="D62" t="s">
        <v>75</v>
      </c>
      <c r="E62" t="s">
        <v>10</v>
      </c>
      <c r="F62" t="s">
        <v>32</v>
      </c>
      <c r="G62" t="s">
        <v>76</v>
      </c>
      <c r="H62" t="s">
        <v>77</v>
      </c>
      <c r="I62">
        <v>1</v>
      </c>
      <c r="K62">
        <v>10</v>
      </c>
    </row>
    <row r="63" spans="2:11" x14ac:dyDescent="0.25">
      <c r="B63" t="s">
        <v>181</v>
      </c>
      <c r="C63" s="4">
        <v>45251.678865740738</v>
      </c>
      <c r="D63" t="s">
        <v>78</v>
      </c>
      <c r="E63" t="s">
        <v>10</v>
      </c>
      <c r="F63" t="s">
        <v>32</v>
      </c>
      <c r="G63" t="s">
        <v>79</v>
      </c>
      <c r="H63" t="s">
        <v>80</v>
      </c>
      <c r="I63">
        <v>21</v>
      </c>
      <c r="K63">
        <v>10</v>
      </c>
    </row>
    <row r="64" spans="2:11" x14ac:dyDescent="0.25">
      <c r="B64" t="s">
        <v>181</v>
      </c>
      <c r="C64" s="4">
        <v>45251.678865740738</v>
      </c>
      <c r="D64" t="s">
        <v>83</v>
      </c>
      <c r="E64" t="s">
        <v>10</v>
      </c>
      <c r="F64" t="s">
        <v>11</v>
      </c>
      <c r="G64" t="s">
        <v>84</v>
      </c>
      <c r="H64" t="s">
        <v>85</v>
      </c>
      <c r="I64">
        <v>1</v>
      </c>
      <c r="K64">
        <v>10</v>
      </c>
    </row>
    <row r="65" spans="2:11" x14ac:dyDescent="0.25">
      <c r="B65" t="s">
        <v>181</v>
      </c>
      <c r="C65" s="4">
        <v>45251.678865740738</v>
      </c>
      <c r="D65" t="s">
        <v>86</v>
      </c>
      <c r="E65" t="s">
        <v>10</v>
      </c>
      <c r="F65" t="s">
        <v>32</v>
      </c>
      <c r="G65" t="s">
        <v>87</v>
      </c>
      <c r="H65" t="s">
        <v>88</v>
      </c>
      <c r="I65">
        <v>1</v>
      </c>
      <c r="K65">
        <v>10</v>
      </c>
    </row>
    <row r="66" spans="2:11" x14ac:dyDescent="0.25">
      <c r="B66" t="s">
        <v>181</v>
      </c>
      <c r="C66" s="4">
        <v>45251.678865740738</v>
      </c>
      <c r="D66" t="s">
        <v>89</v>
      </c>
      <c r="E66" t="s">
        <v>10</v>
      </c>
      <c r="F66" t="s">
        <v>32</v>
      </c>
      <c r="G66" t="s">
        <v>39</v>
      </c>
      <c r="H66" t="s">
        <v>90</v>
      </c>
      <c r="I66">
        <v>1</v>
      </c>
      <c r="K66">
        <v>10</v>
      </c>
    </row>
    <row r="67" spans="2:11" x14ac:dyDescent="0.25">
      <c r="B67" t="s">
        <v>181</v>
      </c>
      <c r="C67" s="4">
        <v>45251.678865740738</v>
      </c>
      <c r="D67" t="s">
        <v>91</v>
      </c>
      <c r="E67" t="s">
        <v>10</v>
      </c>
      <c r="F67" t="s">
        <v>32</v>
      </c>
      <c r="G67" t="s">
        <v>39</v>
      </c>
      <c r="H67" t="s">
        <v>92</v>
      </c>
      <c r="I67">
        <v>1</v>
      </c>
      <c r="K67">
        <v>10</v>
      </c>
    </row>
    <row r="68" spans="2:11" x14ac:dyDescent="0.25">
      <c r="B68" t="s">
        <v>181</v>
      </c>
      <c r="C68" s="4">
        <v>45251.678865740738</v>
      </c>
      <c r="D68" t="s">
        <v>93</v>
      </c>
      <c r="E68" t="s">
        <v>10</v>
      </c>
      <c r="F68" t="s">
        <v>32</v>
      </c>
      <c r="G68" t="s">
        <v>87</v>
      </c>
      <c r="H68" t="s">
        <v>94</v>
      </c>
      <c r="I68">
        <v>2</v>
      </c>
      <c r="K68">
        <v>10</v>
      </c>
    </row>
    <row r="69" spans="2:11" x14ac:dyDescent="0.25">
      <c r="B69" t="s">
        <v>181</v>
      </c>
      <c r="C69" s="4">
        <v>45251.678865740738</v>
      </c>
      <c r="D69" t="s">
        <v>95</v>
      </c>
      <c r="E69" t="s">
        <v>10</v>
      </c>
      <c r="F69" t="s">
        <v>32</v>
      </c>
      <c r="G69" t="s">
        <v>39</v>
      </c>
      <c r="H69" t="s">
        <v>96</v>
      </c>
      <c r="I69">
        <v>2</v>
      </c>
      <c r="K69">
        <v>10</v>
      </c>
    </row>
    <row r="70" spans="2:11" x14ac:dyDescent="0.25">
      <c r="B70" t="s">
        <v>181</v>
      </c>
      <c r="C70" s="4">
        <v>45251.678865740738</v>
      </c>
      <c r="D70" t="s">
        <v>97</v>
      </c>
      <c r="E70" t="s">
        <v>10</v>
      </c>
      <c r="F70" t="s">
        <v>32</v>
      </c>
      <c r="G70" t="s">
        <v>39</v>
      </c>
      <c r="H70" t="s">
        <v>98</v>
      </c>
      <c r="I70">
        <v>2</v>
      </c>
      <c r="K70">
        <v>10</v>
      </c>
    </row>
    <row r="71" spans="2:11" x14ac:dyDescent="0.25">
      <c r="B71" t="s">
        <v>181</v>
      </c>
      <c r="C71" s="4">
        <v>45251.678865740738</v>
      </c>
      <c r="D71" t="s">
        <v>99</v>
      </c>
      <c r="E71" t="s">
        <v>10</v>
      </c>
      <c r="F71" t="s">
        <v>32</v>
      </c>
      <c r="G71" t="s">
        <v>39</v>
      </c>
      <c r="H71" t="s">
        <v>100</v>
      </c>
      <c r="I71">
        <v>192</v>
      </c>
      <c r="K71">
        <v>10</v>
      </c>
    </row>
    <row r="72" spans="2:11" x14ac:dyDescent="0.25">
      <c r="B72" t="s">
        <v>181</v>
      </c>
      <c r="C72" s="4">
        <v>45251.678865740738</v>
      </c>
      <c r="D72" t="s">
        <v>101</v>
      </c>
      <c r="E72" t="s">
        <v>10</v>
      </c>
      <c r="F72" t="s">
        <v>32</v>
      </c>
      <c r="G72" t="s">
        <v>39</v>
      </c>
      <c r="H72" t="s">
        <v>102</v>
      </c>
      <c r="I72">
        <v>42</v>
      </c>
      <c r="K72">
        <v>10</v>
      </c>
    </row>
  </sheetData>
  <hyperlinks>
    <hyperlink ref="A2" location="'Síntese Resultados'!A1" display="Voltar para a página Síntese de Resultados" xr:uid="{F73DA52B-DE59-4B3E-B603-B95E5BA5DAAC}"/>
  </hyperlinks>
  <pageMargins left="0.7" right="0.7" top="0.75" bottom="0.75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6FD342-F63A-4586-80AE-2A1D0C169618}">
  <dimension ref="A2:K72"/>
  <sheetViews>
    <sheetView workbookViewId="0">
      <selection activeCell="A2" sqref="A2"/>
    </sheetView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186</v>
      </c>
      <c r="C41" s="4">
        <v>45251.684108796297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186</v>
      </c>
      <c r="C42" s="4">
        <v>45251.684108796297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186</v>
      </c>
      <c r="C43" s="4">
        <v>45251.684108796297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186</v>
      </c>
      <c r="C44" s="4">
        <v>45251.684108796297</v>
      </c>
      <c r="D44" t="s">
        <v>21</v>
      </c>
      <c r="E44" t="s">
        <v>15</v>
      </c>
      <c r="F44" t="s">
        <v>22</v>
      </c>
      <c r="G44" t="s">
        <v>23</v>
      </c>
      <c r="H44" t="s">
        <v>126</v>
      </c>
      <c r="I44">
        <v>1</v>
      </c>
      <c r="K44">
        <v>10</v>
      </c>
    </row>
    <row r="45" spans="2:11" x14ac:dyDescent="0.25">
      <c r="B45" t="s">
        <v>186</v>
      </c>
      <c r="C45" s="4">
        <v>45251.684108796297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186</v>
      </c>
      <c r="C46" s="4">
        <v>45251.684108796297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186</v>
      </c>
      <c r="C47" s="4">
        <v>45251.684108796297</v>
      </c>
      <c r="D47" t="s">
        <v>31</v>
      </c>
      <c r="E47" t="s">
        <v>15</v>
      </c>
      <c r="F47" t="s">
        <v>32</v>
      </c>
      <c r="G47" t="s">
        <v>33</v>
      </c>
      <c r="H47" t="s">
        <v>188</v>
      </c>
      <c r="I47">
        <v>288</v>
      </c>
      <c r="K47">
        <v>10</v>
      </c>
    </row>
    <row r="48" spans="2:11" x14ac:dyDescent="0.25">
      <c r="B48" t="s">
        <v>186</v>
      </c>
      <c r="C48" s="4">
        <v>45251.684108796297</v>
      </c>
      <c r="D48" t="s">
        <v>35</v>
      </c>
      <c r="E48" t="s">
        <v>15</v>
      </c>
      <c r="F48" t="s">
        <v>11</v>
      </c>
      <c r="G48" t="s">
        <v>36</v>
      </c>
      <c r="H48" t="s">
        <v>183</v>
      </c>
      <c r="I48">
        <v>2</v>
      </c>
      <c r="K48">
        <v>10</v>
      </c>
    </row>
    <row r="49" spans="2:11" x14ac:dyDescent="0.25">
      <c r="B49" t="s">
        <v>186</v>
      </c>
      <c r="C49" s="4">
        <v>45251.684108796297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186</v>
      </c>
      <c r="C50" s="4">
        <v>45251.684108796297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186</v>
      </c>
      <c r="C51" s="4">
        <v>45251.684108796297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189</v>
      </c>
      <c r="K51">
        <v>10</v>
      </c>
    </row>
    <row r="52" spans="2:11" x14ac:dyDescent="0.25">
      <c r="B52" t="s">
        <v>186</v>
      </c>
      <c r="C52" s="4">
        <v>45251.684108796297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1</v>
      </c>
      <c r="K52">
        <v>10</v>
      </c>
    </row>
    <row r="53" spans="2:11" x14ac:dyDescent="0.25">
      <c r="B53" t="s">
        <v>186</v>
      </c>
      <c r="C53" s="4">
        <v>45251.684108796297</v>
      </c>
      <c r="D53" t="s">
        <v>51</v>
      </c>
      <c r="E53" t="s">
        <v>10</v>
      </c>
      <c r="F53" t="s">
        <v>11</v>
      </c>
      <c r="G53" t="s">
        <v>39</v>
      </c>
      <c r="H53" t="s">
        <v>52</v>
      </c>
      <c r="I53">
        <v>18</v>
      </c>
      <c r="K53">
        <v>10</v>
      </c>
    </row>
    <row r="54" spans="2:11" x14ac:dyDescent="0.25">
      <c r="B54" t="s">
        <v>186</v>
      </c>
      <c r="C54" s="4">
        <v>45251.684108796297</v>
      </c>
      <c r="D54" t="s">
        <v>53</v>
      </c>
      <c r="E54" t="s">
        <v>10</v>
      </c>
      <c r="F54" t="s">
        <v>11</v>
      </c>
      <c r="H54" t="s">
        <v>54</v>
      </c>
      <c r="I54">
        <v>18</v>
      </c>
      <c r="K54">
        <v>10</v>
      </c>
    </row>
    <row r="55" spans="2:11" x14ac:dyDescent="0.25">
      <c r="B55" t="s">
        <v>186</v>
      </c>
      <c r="C55" s="4">
        <v>45251.684108796297</v>
      </c>
      <c r="D55" t="s">
        <v>55</v>
      </c>
      <c r="E55" t="s">
        <v>10</v>
      </c>
      <c r="F55" t="s">
        <v>11</v>
      </c>
      <c r="H55" t="s">
        <v>56</v>
      </c>
      <c r="I55">
        <v>71</v>
      </c>
      <c r="K55">
        <v>10</v>
      </c>
    </row>
    <row r="56" spans="2:11" x14ac:dyDescent="0.25">
      <c r="B56" t="s">
        <v>186</v>
      </c>
      <c r="C56" s="4">
        <v>45251.684108796297</v>
      </c>
      <c r="D56" t="s">
        <v>57</v>
      </c>
      <c r="E56" t="s">
        <v>10</v>
      </c>
      <c r="F56" t="s">
        <v>11</v>
      </c>
      <c r="H56" t="s">
        <v>58</v>
      </c>
      <c r="I56">
        <v>3</v>
      </c>
      <c r="K56">
        <v>10</v>
      </c>
    </row>
    <row r="57" spans="2:11" x14ac:dyDescent="0.25">
      <c r="B57" t="s">
        <v>186</v>
      </c>
      <c r="C57" s="4">
        <v>45251.684108796297</v>
      </c>
      <c r="D57" t="s">
        <v>61</v>
      </c>
      <c r="E57" t="s">
        <v>10</v>
      </c>
      <c r="F57" t="s">
        <v>11</v>
      </c>
      <c r="G57" t="s">
        <v>62</v>
      </c>
      <c r="H57" t="s">
        <v>63</v>
      </c>
      <c r="I57">
        <v>33</v>
      </c>
      <c r="K57">
        <v>10</v>
      </c>
    </row>
    <row r="58" spans="2:11" x14ac:dyDescent="0.25">
      <c r="B58" t="s">
        <v>186</v>
      </c>
      <c r="C58" s="4">
        <v>45251.684108796297</v>
      </c>
      <c r="D58" t="s">
        <v>67</v>
      </c>
      <c r="E58" t="s">
        <v>10</v>
      </c>
      <c r="F58" t="s">
        <v>11</v>
      </c>
      <c r="G58" t="s">
        <v>62</v>
      </c>
      <c r="H58" t="s">
        <v>68</v>
      </c>
      <c r="I58">
        <v>95</v>
      </c>
      <c r="K58">
        <v>10</v>
      </c>
    </row>
    <row r="59" spans="2:11" x14ac:dyDescent="0.25">
      <c r="B59" t="s">
        <v>186</v>
      </c>
      <c r="C59" s="4">
        <v>45251.684108796297</v>
      </c>
      <c r="D59" t="s">
        <v>69</v>
      </c>
      <c r="E59" t="s">
        <v>10</v>
      </c>
      <c r="F59" t="s">
        <v>11</v>
      </c>
      <c r="G59" t="s">
        <v>62</v>
      </c>
      <c r="H59" t="s">
        <v>70</v>
      </c>
      <c r="I59">
        <v>13</v>
      </c>
      <c r="K59">
        <v>10</v>
      </c>
    </row>
    <row r="60" spans="2:11" x14ac:dyDescent="0.25">
      <c r="B60" t="s">
        <v>186</v>
      </c>
      <c r="C60" s="4">
        <v>45251.684108796297</v>
      </c>
      <c r="D60" t="s">
        <v>71</v>
      </c>
      <c r="E60" t="s">
        <v>10</v>
      </c>
      <c r="F60" t="s">
        <v>11</v>
      </c>
      <c r="G60" t="s">
        <v>36</v>
      </c>
      <c r="H60" t="s">
        <v>72</v>
      </c>
      <c r="I60">
        <v>221</v>
      </c>
      <c r="K60">
        <v>10</v>
      </c>
    </row>
    <row r="61" spans="2:11" x14ac:dyDescent="0.25">
      <c r="B61" t="s">
        <v>186</v>
      </c>
      <c r="C61" s="4">
        <v>45251.684108796297</v>
      </c>
      <c r="D61" t="s">
        <v>73</v>
      </c>
      <c r="E61" t="s">
        <v>10</v>
      </c>
      <c r="F61" t="s">
        <v>11</v>
      </c>
      <c r="G61" t="s">
        <v>62</v>
      </c>
      <c r="H61" t="s">
        <v>74</v>
      </c>
      <c r="I61">
        <v>81</v>
      </c>
      <c r="K61">
        <v>10</v>
      </c>
    </row>
    <row r="62" spans="2:11" x14ac:dyDescent="0.25">
      <c r="B62" t="s">
        <v>186</v>
      </c>
      <c r="C62" s="4">
        <v>45251.684108796297</v>
      </c>
      <c r="D62" t="s">
        <v>75</v>
      </c>
      <c r="E62" t="s">
        <v>10</v>
      </c>
      <c r="F62" t="s">
        <v>32</v>
      </c>
      <c r="G62" t="s">
        <v>76</v>
      </c>
      <c r="H62" t="s">
        <v>77</v>
      </c>
      <c r="I62">
        <v>1</v>
      </c>
      <c r="K62">
        <v>10</v>
      </c>
    </row>
    <row r="63" spans="2:11" x14ac:dyDescent="0.25">
      <c r="B63" t="s">
        <v>186</v>
      </c>
      <c r="C63" s="4">
        <v>45251.684108796297</v>
      </c>
      <c r="D63" t="s">
        <v>78</v>
      </c>
      <c r="E63" t="s">
        <v>10</v>
      </c>
      <c r="F63" t="s">
        <v>32</v>
      </c>
      <c r="G63" t="s">
        <v>79</v>
      </c>
      <c r="H63" t="s">
        <v>80</v>
      </c>
      <c r="I63">
        <v>19</v>
      </c>
      <c r="K63">
        <v>10</v>
      </c>
    </row>
    <row r="64" spans="2:11" x14ac:dyDescent="0.25">
      <c r="B64" t="s">
        <v>186</v>
      </c>
      <c r="C64" s="4">
        <v>45251.684108796297</v>
      </c>
      <c r="D64" t="s">
        <v>83</v>
      </c>
      <c r="E64" t="s">
        <v>10</v>
      </c>
      <c r="F64" t="s">
        <v>11</v>
      </c>
      <c r="G64" t="s">
        <v>84</v>
      </c>
      <c r="H64" t="s">
        <v>85</v>
      </c>
      <c r="I64">
        <v>1</v>
      </c>
      <c r="K64">
        <v>10</v>
      </c>
    </row>
    <row r="65" spans="2:11" x14ac:dyDescent="0.25">
      <c r="B65" t="s">
        <v>186</v>
      </c>
      <c r="C65" s="4">
        <v>45251.684108796297</v>
      </c>
      <c r="D65" t="s">
        <v>86</v>
      </c>
      <c r="E65" t="s">
        <v>10</v>
      </c>
      <c r="F65" t="s">
        <v>32</v>
      </c>
      <c r="G65" t="s">
        <v>87</v>
      </c>
      <c r="H65" t="s">
        <v>88</v>
      </c>
      <c r="I65">
        <v>1</v>
      </c>
      <c r="K65">
        <v>10</v>
      </c>
    </row>
    <row r="66" spans="2:11" x14ac:dyDescent="0.25">
      <c r="B66" t="s">
        <v>186</v>
      </c>
      <c r="C66" s="4">
        <v>45251.684108796297</v>
      </c>
      <c r="D66" t="s">
        <v>89</v>
      </c>
      <c r="E66" t="s">
        <v>10</v>
      </c>
      <c r="F66" t="s">
        <v>32</v>
      </c>
      <c r="G66" t="s">
        <v>39</v>
      </c>
      <c r="H66" t="s">
        <v>90</v>
      </c>
      <c r="I66">
        <v>1</v>
      </c>
      <c r="K66">
        <v>10</v>
      </c>
    </row>
    <row r="67" spans="2:11" x14ac:dyDescent="0.25">
      <c r="B67" t="s">
        <v>186</v>
      </c>
      <c r="C67" s="4">
        <v>45251.684108796297</v>
      </c>
      <c r="D67" t="s">
        <v>91</v>
      </c>
      <c r="E67" t="s">
        <v>10</v>
      </c>
      <c r="F67" t="s">
        <v>32</v>
      </c>
      <c r="G67" t="s">
        <v>39</v>
      </c>
      <c r="H67" t="s">
        <v>92</v>
      </c>
      <c r="I67">
        <v>1</v>
      </c>
      <c r="K67">
        <v>10</v>
      </c>
    </row>
    <row r="68" spans="2:11" x14ac:dyDescent="0.25">
      <c r="B68" t="s">
        <v>186</v>
      </c>
      <c r="C68" s="4">
        <v>45251.684108796297</v>
      </c>
      <c r="D68" t="s">
        <v>93</v>
      </c>
      <c r="E68" t="s">
        <v>10</v>
      </c>
      <c r="F68" t="s">
        <v>32</v>
      </c>
      <c r="G68" t="s">
        <v>87</v>
      </c>
      <c r="H68" t="s">
        <v>94</v>
      </c>
      <c r="I68">
        <v>2</v>
      </c>
      <c r="K68">
        <v>10</v>
      </c>
    </row>
    <row r="69" spans="2:11" x14ac:dyDescent="0.25">
      <c r="B69" t="s">
        <v>186</v>
      </c>
      <c r="C69" s="4">
        <v>45251.684108796297</v>
      </c>
      <c r="D69" t="s">
        <v>95</v>
      </c>
      <c r="E69" t="s">
        <v>10</v>
      </c>
      <c r="F69" t="s">
        <v>32</v>
      </c>
      <c r="G69" t="s">
        <v>39</v>
      </c>
      <c r="H69" t="s">
        <v>96</v>
      </c>
      <c r="I69">
        <v>2</v>
      </c>
      <c r="K69">
        <v>10</v>
      </c>
    </row>
    <row r="70" spans="2:11" x14ac:dyDescent="0.25">
      <c r="B70" t="s">
        <v>186</v>
      </c>
      <c r="C70" s="4">
        <v>45251.684108796297</v>
      </c>
      <c r="D70" t="s">
        <v>97</v>
      </c>
      <c r="E70" t="s">
        <v>10</v>
      </c>
      <c r="F70" t="s">
        <v>32</v>
      </c>
      <c r="G70" t="s">
        <v>39</v>
      </c>
      <c r="H70" t="s">
        <v>98</v>
      </c>
      <c r="I70">
        <v>2</v>
      </c>
      <c r="K70">
        <v>10</v>
      </c>
    </row>
    <row r="71" spans="2:11" x14ac:dyDescent="0.25">
      <c r="B71" t="s">
        <v>186</v>
      </c>
      <c r="C71" s="4">
        <v>45251.684108796297</v>
      </c>
      <c r="D71" t="s">
        <v>99</v>
      </c>
      <c r="E71" t="s">
        <v>10</v>
      </c>
      <c r="F71" t="s">
        <v>32</v>
      </c>
      <c r="G71" t="s">
        <v>39</v>
      </c>
      <c r="H71" t="s">
        <v>100</v>
      </c>
      <c r="I71">
        <v>193</v>
      </c>
      <c r="K71">
        <v>10</v>
      </c>
    </row>
    <row r="72" spans="2:11" x14ac:dyDescent="0.25">
      <c r="B72" t="s">
        <v>186</v>
      </c>
      <c r="C72" s="4">
        <v>45251.684108796297</v>
      </c>
      <c r="D72" t="s">
        <v>101</v>
      </c>
      <c r="E72" t="s">
        <v>10</v>
      </c>
      <c r="F72" t="s">
        <v>32</v>
      </c>
      <c r="G72" t="s">
        <v>39</v>
      </c>
      <c r="H72" t="s">
        <v>102</v>
      </c>
      <c r="I72">
        <v>42</v>
      </c>
      <c r="K72">
        <v>10</v>
      </c>
    </row>
  </sheetData>
  <hyperlinks>
    <hyperlink ref="A2" location="'Síntese Resultados'!A1" display="Voltar para a página Síntese de Resultados" xr:uid="{80D0C449-3E41-4C04-A779-C611C1615512}"/>
  </hyperlinks>
  <pageMargins left="0.7" right="0.7" top="0.75" bottom="0.75" header="0.3" footer="0.3"/>
  <drawing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F1662-6D77-4217-AE18-8A5A384924F5}">
  <dimension ref="A2:K72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191</v>
      </c>
      <c r="C41" s="4">
        <v>45251.69568287037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191</v>
      </c>
      <c r="C42" s="4">
        <v>45251.69568287037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191</v>
      </c>
      <c r="C43" s="4">
        <v>45251.69568287037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191</v>
      </c>
      <c r="C44" s="4">
        <v>45251.69568287037</v>
      </c>
      <c r="D44" t="s">
        <v>21</v>
      </c>
      <c r="E44" t="s">
        <v>15</v>
      </c>
      <c r="F44" t="s">
        <v>22</v>
      </c>
      <c r="G44" t="s">
        <v>23</v>
      </c>
      <c r="H44" t="s">
        <v>126</v>
      </c>
      <c r="I44">
        <v>1</v>
      </c>
      <c r="K44">
        <v>10</v>
      </c>
    </row>
    <row r="45" spans="2:11" x14ac:dyDescent="0.25">
      <c r="B45" t="s">
        <v>191</v>
      </c>
      <c r="C45" s="4">
        <v>45251.69568287037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191</v>
      </c>
      <c r="C46" s="4">
        <v>45251.69568287037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191</v>
      </c>
      <c r="C47" s="4">
        <v>45251.69568287037</v>
      </c>
      <c r="D47" t="s">
        <v>31</v>
      </c>
      <c r="E47" t="s">
        <v>15</v>
      </c>
      <c r="F47" t="s">
        <v>32</v>
      </c>
      <c r="G47" t="s">
        <v>33</v>
      </c>
      <c r="H47" t="s">
        <v>193</v>
      </c>
      <c r="I47">
        <v>238</v>
      </c>
      <c r="K47">
        <v>10</v>
      </c>
    </row>
    <row r="48" spans="2:11" x14ac:dyDescent="0.25">
      <c r="B48" t="s">
        <v>191</v>
      </c>
      <c r="C48" s="4">
        <v>45251.69568287037</v>
      </c>
      <c r="D48" t="s">
        <v>35</v>
      </c>
      <c r="E48" t="s">
        <v>15</v>
      </c>
      <c r="F48" t="s">
        <v>11</v>
      </c>
      <c r="G48" t="s">
        <v>36</v>
      </c>
      <c r="H48" t="s">
        <v>183</v>
      </c>
      <c r="I48">
        <v>2</v>
      </c>
      <c r="K48">
        <v>10</v>
      </c>
    </row>
    <row r="49" spans="2:11" x14ac:dyDescent="0.25">
      <c r="B49" t="s">
        <v>191</v>
      </c>
      <c r="C49" s="4">
        <v>45251.69568287037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191</v>
      </c>
      <c r="C50" s="4">
        <v>45251.69568287037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191</v>
      </c>
      <c r="C51" s="4">
        <v>45251.69568287037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194</v>
      </c>
      <c r="K51">
        <v>10</v>
      </c>
    </row>
    <row r="52" spans="2:11" x14ac:dyDescent="0.25">
      <c r="B52" t="s">
        <v>191</v>
      </c>
      <c r="C52" s="4">
        <v>45251.69568287037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1</v>
      </c>
      <c r="K52">
        <v>10</v>
      </c>
    </row>
    <row r="53" spans="2:11" x14ac:dyDescent="0.25">
      <c r="B53" t="s">
        <v>191</v>
      </c>
      <c r="C53" s="4">
        <v>45251.69568287037</v>
      </c>
      <c r="D53" t="s">
        <v>51</v>
      </c>
      <c r="E53" t="s">
        <v>10</v>
      </c>
      <c r="F53" t="s">
        <v>11</v>
      </c>
      <c r="G53" t="s">
        <v>39</v>
      </c>
      <c r="H53" t="s">
        <v>52</v>
      </c>
      <c r="I53">
        <v>18</v>
      </c>
      <c r="K53">
        <v>10</v>
      </c>
    </row>
    <row r="54" spans="2:11" x14ac:dyDescent="0.25">
      <c r="B54" t="s">
        <v>191</v>
      </c>
      <c r="C54" s="4">
        <v>45251.69568287037</v>
      </c>
      <c r="D54" t="s">
        <v>53</v>
      </c>
      <c r="E54" t="s">
        <v>10</v>
      </c>
      <c r="F54" t="s">
        <v>11</v>
      </c>
      <c r="H54" t="s">
        <v>54</v>
      </c>
      <c r="I54">
        <v>18</v>
      </c>
      <c r="K54">
        <v>10</v>
      </c>
    </row>
    <row r="55" spans="2:11" x14ac:dyDescent="0.25">
      <c r="B55" t="s">
        <v>191</v>
      </c>
      <c r="C55" s="4">
        <v>45251.69568287037</v>
      </c>
      <c r="D55" t="s">
        <v>55</v>
      </c>
      <c r="E55" t="s">
        <v>10</v>
      </c>
      <c r="F55" t="s">
        <v>11</v>
      </c>
      <c r="H55" t="s">
        <v>56</v>
      </c>
      <c r="I55">
        <v>31</v>
      </c>
      <c r="K55">
        <v>10</v>
      </c>
    </row>
    <row r="56" spans="2:11" x14ac:dyDescent="0.25">
      <c r="B56" t="s">
        <v>191</v>
      </c>
      <c r="C56" s="4">
        <v>45251.69568287037</v>
      </c>
      <c r="D56" t="s">
        <v>57</v>
      </c>
      <c r="E56" t="s">
        <v>10</v>
      </c>
      <c r="F56" t="s">
        <v>11</v>
      </c>
      <c r="H56" t="s">
        <v>58</v>
      </c>
      <c r="I56">
        <v>3</v>
      </c>
      <c r="K56">
        <v>10</v>
      </c>
    </row>
    <row r="57" spans="2:11" x14ac:dyDescent="0.25">
      <c r="B57" t="s">
        <v>191</v>
      </c>
      <c r="C57" s="4">
        <v>45251.69568287037</v>
      </c>
      <c r="D57" t="s">
        <v>61</v>
      </c>
      <c r="E57" t="s">
        <v>10</v>
      </c>
      <c r="F57" t="s">
        <v>11</v>
      </c>
      <c r="G57" t="s">
        <v>62</v>
      </c>
      <c r="H57" t="s">
        <v>63</v>
      </c>
      <c r="I57">
        <v>13</v>
      </c>
      <c r="K57">
        <v>10</v>
      </c>
    </row>
    <row r="58" spans="2:11" x14ac:dyDescent="0.25">
      <c r="B58" t="s">
        <v>191</v>
      </c>
      <c r="C58" s="4">
        <v>45251.69568287037</v>
      </c>
      <c r="D58" t="s">
        <v>67</v>
      </c>
      <c r="E58" t="s">
        <v>10</v>
      </c>
      <c r="F58" t="s">
        <v>11</v>
      </c>
      <c r="G58" t="s">
        <v>62</v>
      </c>
      <c r="H58" t="s">
        <v>68</v>
      </c>
      <c r="I58">
        <v>55</v>
      </c>
      <c r="K58">
        <v>10</v>
      </c>
    </row>
    <row r="59" spans="2:11" x14ac:dyDescent="0.25">
      <c r="B59" t="s">
        <v>191</v>
      </c>
      <c r="C59" s="4">
        <v>45251.69568287037</v>
      </c>
      <c r="D59" t="s">
        <v>69</v>
      </c>
      <c r="E59" t="s">
        <v>10</v>
      </c>
      <c r="F59" t="s">
        <v>11</v>
      </c>
      <c r="G59" t="s">
        <v>62</v>
      </c>
      <c r="H59" t="s">
        <v>70</v>
      </c>
      <c r="I59">
        <v>13</v>
      </c>
      <c r="K59">
        <v>10</v>
      </c>
    </row>
    <row r="60" spans="2:11" x14ac:dyDescent="0.25">
      <c r="B60" t="s">
        <v>191</v>
      </c>
      <c r="C60" s="4">
        <v>45251.69568287037</v>
      </c>
      <c r="D60" t="s">
        <v>71</v>
      </c>
      <c r="E60" t="s">
        <v>10</v>
      </c>
      <c r="F60" t="s">
        <v>11</v>
      </c>
      <c r="G60" t="s">
        <v>36</v>
      </c>
      <c r="H60" t="s">
        <v>72</v>
      </c>
      <c r="I60">
        <v>181</v>
      </c>
      <c r="K60">
        <v>10</v>
      </c>
    </row>
    <row r="61" spans="2:11" x14ac:dyDescent="0.25">
      <c r="B61" t="s">
        <v>191</v>
      </c>
      <c r="C61" s="4">
        <v>45251.69568287037</v>
      </c>
      <c r="D61" t="s">
        <v>73</v>
      </c>
      <c r="E61" t="s">
        <v>10</v>
      </c>
      <c r="F61" t="s">
        <v>11</v>
      </c>
      <c r="G61" t="s">
        <v>62</v>
      </c>
      <c r="H61" t="s">
        <v>74</v>
      </c>
      <c r="I61">
        <v>91</v>
      </c>
      <c r="K61">
        <v>10</v>
      </c>
    </row>
    <row r="62" spans="2:11" x14ac:dyDescent="0.25">
      <c r="B62" t="s">
        <v>191</v>
      </c>
      <c r="C62" s="4">
        <v>45251.69568287037</v>
      </c>
      <c r="D62" t="s">
        <v>75</v>
      </c>
      <c r="E62" t="s">
        <v>10</v>
      </c>
      <c r="F62" t="s">
        <v>32</v>
      </c>
      <c r="G62" t="s">
        <v>76</v>
      </c>
      <c r="H62" t="s">
        <v>77</v>
      </c>
      <c r="I62">
        <v>1</v>
      </c>
      <c r="K62">
        <v>10</v>
      </c>
    </row>
    <row r="63" spans="2:11" x14ac:dyDescent="0.25">
      <c r="B63" t="s">
        <v>191</v>
      </c>
      <c r="C63" s="4">
        <v>45251.69568287037</v>
      </c>
      <c r="D63" t="s">
        <v>78</v>
      </c>
      <c r="E63" t="s">
        <v>10</v>
      </c>
      <c r="F63" t="s">
        <v>32</v>
      </c>
      <c r="G63" t="s">
        <v>79</v>
      </c>
      <c r="H63" t="s">
        <v>80</v>
      </c>
      <c r="I63">
        <v>19</v>
      </c>
      <c r="K63">
        <v>10</v>
      </c>
    </row>
    <row r="64" spans="2:11" x14ac:dyDescent="0.25">
      <c r="B64" t="s">
        <v>191</v>
      </c>
      <c r="C64" s="4">
        <v>45251.69568287037</v>
      </c>
      <c r="D64" t="s">
        <v>83</v>
      </c>
      <c r="E64" t="s">
        <v>10</v>
      </c>
      <c r="F64" t="s">
        <v>11</v>
      </c>
      <c r="G64" t="s">
        <v>84</v>
      </c>
      <c r="H64" t="s">
        <v>85</v>
      </c>
      <c r="I64">
        <v>1</v>
      </c>
      <c r="K64">
        <v>10</v>
      </c>
    </row>
    <row r="65" spans="2:11" x14ac:dyDescent="0.25">
      <c r="B65" t="s">
        <v>191</v>
      </c>
      <c r="C65" s="4">
        <v>45251.69568287037</v>
      </c>
      <c r="D65" t="s">
        <v>86</v>
      </c>
      <c r="E65" t="s">
        <v>10</v>
      </c>
      <c r="F65" t="s">
        <v>32</v>
      </c>
      <c r="G65" t="s">
        <v>87</v>
      </c>
      <c r="H65" t="s">
        <v>88</v>
      </c>
      <c r="I65">
        <v>1</v>
      </c>
      <c r="K65">
        <v>10</v>
      </c>
    </row>
    <row r="66" spans="2:11" x14ac:dyDescent="0.25">
      <c r="B66" t="s">
        <v>191</v>
      </c>
      <c r="C66" s="4">
        <v>45251.69568287037</v>
      </c>
      <c r="D66" t="s">
        <v>89</v>
      </c>
      <c r="E66" t="s">
        <v>10</v>
      </c>
      <c r="F66" t="s">
        <v>32</v>
      </c>
      <c r="G66" t="s">
        <v>39</v>
      </c>
      <c r="H66" t="s">
        <v>90</v>
      </c>
      <c r="I66">
        <v>1</v>
      </c>
      <c r="K66">
        <v>10</v>
      </c>
    </row>
    <row r="67" spans="2:11" x14ac:dyDescent="0.25">
      <c r="B67" t="s">
        <v>191</v>
      </c>
      <c r="C67" s="4">
        <v>45251.69568287037</v>
      </c>
      <c r="D67" t="s">
        <v>91</v>
      </c>
      <c r="E67" t="s">
        <v>10</v>
      </c>
      <c r="F67" t="s">
        <v>32</v>
      </c>
      <c r="G67" t="s">
        <v>39</v>
      </c>
      <c r="H67" t="s">
        <v>92</v>
      </c>
      <c r="I67">
        <v>1</v>
      </c>
      <c r="K67">
        <v>10</v>
      </c>
    </row>
    <row r="68" spans="2:11" x14ac:dyDescent="0.25">
      <c r="B68" t="s">
        <v>191</v>
      </c>
      <c r="C68" s="4">
        <v>45251.69568287037</v>
      </c>
      <c r="D68" t="s">
        <v>93</v>
      </c>
      <c r="E68" t="s">
        <v>10</v>
      </c>
      <c r="F68" t="s">
        <v>32</v>
      </c>
      <c r="G68" t="s">
        <v>87</v>
      </c>
      <c r="H68" t="s">
        <v>94</v>
      </c>
      <c r="I68">
        <v>2</v>
      </c>
      <c r="K68">
        <v>10</v>
      </c>
    </row>
    <row r="69" spans="2:11" x14ac:dyDescent="0.25">
      <c r="B69" t="s">
        <v>191</v>
      </c>
      <c r="C69" s="4">
        <v>45251.69568287037</v>
      </c>
      <c r="D69" t="s">
        <v>95</v>
      </c>
      <c r="E69" t="s">
        <v>10</v>
      </c>
      <c r="F69" t="s">
        <v>32</v>
      </c>
      <c r="G69" t="s">
        <v>39</v>
      </c>
      <c r="H69" t="s">
        <v>96</v>
      </c>
      <c r="I69">
        <v>2</v>
      </c>
      <c r="K69">
        <v>10</v>
      </c>
    </row>
    <row r="70" spans="2:11" x14ac:dyDescent="0.25">
      <c r="B70" t="s">
        <v>191</v>
      </c>
      <c r="C70" s="4">
        <v>45251.69568287037</v>
      </c>
      <c r="D70" t="s">
        <v>97</v>
      </c>
      <c r="E70" t="s">
        <v>10</v>
      </c>
      <c r="F70" t="s">
        <v>32</v>
      </c>
      <c r="G70" t="s">
        <v>39</v>
      </c>
      <c r="H70" t="s">
        <v>98</v>
      </c>
      <c r="I70">
        <v>2</v>
      </c>
      <c r="K70">
        <v>10</v>
      </c>
    </row>
    <row r="71" spans="2:11" x14ac:dyDescent="0.25">
      <c r="B71" t="s">
        <v>191</v>
      </c>
      <c r="C71" s="4">
        <v>45251.69568287037</v>
      </c>
      <c r="D71" t="s">
        <v>99</v>
      </c>
      <c r="E71" t="s">
        <v>10</v>
      </c>
      <c r="F71" t="s">
        <v>32</v>
      </c>
      <c r="G71" t="s">
        <v>39</v>
      </c>
      <c r="H71" t="s">
        <v>100</v>
      </c>
      <c r="I71">
        <v>173</v>
      </c>
      <c r="K71">
        <v>10</v>
      </c>
    </row>
    <row r="72" spans="2:11" x14ac:dyDescent="0.25">
      <c r="B72" t="s">
        <v>191</v>
      </c>
      <c r="C72" s="4">
        <v>45251.69568287037</v>
      </c>
      <c r="D72" t="s">
        <v>101</v>
      </c>
      <c r="E72" t="s">
        <v>10</v>
      </c>
      <c r="F72" t="s">
        <v>32</v>
      </c>
      <c r="G72" t="s">
        <v>39</v>
      </c>
      <c r="H72" t="s">
        <v>102</v>
      </c>
      <c r="I72">
        <v>42</v>
      </c>
      <c r="K72">
        <v>10</v>
      </c>
    </row>
  </sheetData>
  <hyperlinks>
    <hyperlink ref="A2" location="'Síntese Resultados'!A1" display="Voltar para a página Síntese de Resultados" xr:uid="{03EB8B87-84AE-4029-943D-78CB7B927049}"/>
  </hyperlinks>
  <pageMargins left="0.7" right="0.7" top="0.75" bottom="0.75" header="0.3" footer="0.3"/>
  <drawing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1EC34-8F5B-45B8-91D0-6E49198BCAAD}">
  <dimension ref="A2:K72"/>
  <sheetViews>
    <sheetView workbookViewId="0">
      <selection activeCell="A2" sqref="A2"/>
    </sheetView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195</v>
      </c>
      <c r="C41" s="4">
        <v>45251.702314814815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195</v>
      </c>
      <c r="C42" s="4">
        <v>45251.702314814815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195</v>
      </c>
      <c r="C43" s="4">
        <v>45251.702314814815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195</v>
      </c>
      <c r="C44" s="4">
        <v>45251.702314814815</v>
      </c>
      <c r="D44" t="s">
        <v>21</v>
      </c>
      <c r="E44" t="s">
        <v>15</v>
      </c>
      <c r="F44" t="s">
        <v>22</v>
      </c>
      <c r="G44" t="s">
        <v>23</v>
      </c>
      <c r="H44" t="s">
        <v>126</v>
      </c>
      <c r="I44">
        <v>1</v>
      </c>
      <c r="K44">
        <v>10</v>
      </c>
    </row>
    <row r="45" spans="2:11" x14ac:dyDescent="0.25">
      <c r="B45" t="s">
        <v>195</v>
      </c>
      <c r="C45" s="4">
        <v>45251.702314814815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195</v>
      </c>
      <c r="C46" s="4">
        <v>45251.702314814815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195</v>
      </c>
      <c r="C47" s="4">
        <v>45251.702314814815</v>
      </c>
      <c r="D47" t="s">
        <v>31</v>
      </c>
      <c r="E47" t="s">
        <v>15</v>
      </c>
      <c r="F47" t="s">
        <v>32</v>
      </c>
      <c r="G47" t="s">
        <v>33</v>
      </c>
      <c r="H47" t="s">
        <v>196</v>
      </c>
      <c r="I47">
        <v>200</v>
      </c>
      <c r="K47">
        <v>10</v>
      </c>
    </row>
    <row r="48" spans="2:11" x14ac:dyDescent="0.25">
      <c r="B48" t="s">
        <v>195</v>
      </c>
      <c r="C48" s="4">
        <v>45251.702314814815</v>
      </c>
      <c r="D48" t="s">
        <v>35</v>
      </c>
      <c r="E48" t="s">
        <v>15</v>
      </c>
      <c r="F48" t="s">
        <v>11</v>
      </c>
      <c r="G48" t="s">
        <v>36</v>
      </c>
      <c r="H48" t="s">
        <v>183</v>
      </c>
      <c r="I48">
        <v>2</v>
      </c>
      <c r="K48">
        <v>10</v>
      </c>
    </row>
    <row r="49" spans="2:11" x14ac:dyDescent="0.25">
      <c r="B49" t="s">
        <v>195</v>
      </c>
      <c r="C49" s="4">
        <v>45251.702314814815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195</v>
      </c>
      <c r="C50" s="4">
        <v>45251.702314814815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195</v>
      </c>
      <c r="C51" s="4">
        <v>45251.702314814815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197</v>
      </c>
      <c r="K51">
        <v>10</v>
      </c>
    </row>
    <row r="52" spans="2:11" x14ac:dyDescent="0.25">
      <c r="B52" t="s">
        <v>195</v>
      </c>
      <c r="C52" s="4">
        <v>45251.702314814815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1</v>
      </c>
      <c r="K52">
        <v>10</v>
      </c>
    </row>
    <row r="53" spans="2:11" x14ac:dyDescent="0.25">
      <c r="B53" t="s">
        <v>195</v>
      </c>
      <c r="C53" s="4">
        <v>45251.702314814815</v>
      </c>
      <c r="D53" t="s">
        <v>51</v>
      </c>
      <c r="E53" t="s">
        <v>10</v>
      </c>
      <c r="F53" t="s">
        <v>11</v>
      </c>
      <c r="G53" t="s">
        <v>39</v>
      </c>
      <c r="H53" t="s">
        <v>52</v>
      </c>
      <c r="I53">
        <v>18</v>
      </c>
      <c r="K53">
        <v>10</v>
      </c>
    </row>
    <row r="54" spans="2:11" x14ac:dyDescent="0.25">
      <c r="B54" t="s">
        <v>195</v>
      </c>
      <c r="C54" s="4">
        <v>45251.702314814815</v>
      </c>
      <c r="D54" t="s">
        <v>53</v>
      </c>
      <c r="E54" t="s">
        <v>10</v>
      </c>
      <c r="F54" t="s">
        <v>11</v>
      </c>
      <c r="H54" t="s">
        <v>54</v>
      </c>
      <c r="I54">
        <v>18</v>
      </c>
      <c r="K54">
        <v>10</v>
      </c>
    </row>
    <row r="55" spans="2:11" x14ac:dyDescent="0.25">
      <c r="B55" t="s">
        <v>195</v>
      </c>
      <c r="C55" s="4">
        <v>45251.702314814815</v>
      </c>
      <c r="D55" t="s">
        <v>55</v>
      </c>
      <c r="E55" t="s">
        <v>10</v>
      </c>
      <c r="F55" t="s">
        <v>11</v>
      </c>
      <c r="H55" t="s">
        <v>56</v>
      </c>
      <c r="I55">
        <v>21</v>
      </c>
      <c r="K55">
        <v>10</v>
      </c>
    </row>
    <row r="56" spans="2:11" x14ac:dyDescent="0.25">
      <c r="B56" t="s">
        <v>195</v>
      </c>
      <c r="C56" s="4">
        <v>45251.702314814815</v>
      </c>
      <c r="D56" t="s">
        <v>57</v>
      </c>
      <c r="E56" t="s">
        <v>10</v>
      </c>
      <c r="F56" t="s">
        <v>11</v>
      </c>
      <c r="H56" t="s">
        <v>58</v>
      </c>
      <c r="I56">
        <v>3</v>
      </c>
      <c r="K56">
        <v>10</v>
      </c>
    </row>
    <row r="57" spans="2:11" x14ac:dyDescent="0.25">
      <c r="B57" t="s">
        <v>195</v>
      </c>
      <c r="C57" s="4">
        <v>45251.702314814815</v>
      </c>
      <c r="D57" t="s">
        <v>61</v>
      </c>
      <c r="E57" t="s">
        <v>10</v>
      </c>
      <c r="F57" t="s">
        <v>11</v>
      </c>
      <c r="G57" t="s">
        <v>62</v>
      </c>
      <c r="H57" t="s">
        <v>63</v>
      </c>
      <c r="I57">
        <v>8</v>
      </c>
      <c r="K57">
        <v>10</v>
      </c>
    </row>
    <row r="58" spans="2:11" x14ac:dyDescent="0.25">
      <c r="B58" t="s">
        <v>195</v>
      </c>
      <c r="C58" s="4">
        <v>45251.702314814815</v>
      </c>
      <c r="D58" t="s">
        <v>67</v>
      </c>
      <c r="E58" t="s">
        <v>10</v>
      </c>
      <c r="F58" t="s">
        <v>11</v>
      </c>
      <c r="G58" t="s">
        <v>62</v>
      </c>
      <c r="H58" t="s">
        <v>68</v>
      </c>
      <c r="I58">
        <v>45</v>
      </c>
      <c r="K58">
        <v>10</v>
      </c>
    </row>
    <row r="59" spans="2:11" x14ac:dyDescent="0.25">
      <c r="B59" t="s">
        <v>195</v>
      </c>
      <c r="C59" s="4">
        <v>45251.702314814815</v>
      </c>
      <c r="D59" t="s">
        <v>69</v>
      </c>
      <c r="E59" t="s">
        <v>10</v>
      </c>
      <c r="F59" t="s">
        <v>11</v>
      </c>
      <c r="G59" t="s">
        <v>62</v>
      </c>
      <c r="H59" t="s">
        <v>70</v>
      </c>
      <c r="I59">
        <v>13</v>
      </c>
      <c r="K59">
        <v>10</v>
      </c>
    </row>
    <row r="60" spans="2:11" x14ac:dyDescent="0.25">
      <c r="B60" t="s">
        <v>195</v>
      </c>
      <c r="C60" s="4">
        <v>45251.702314814815</v>
      </c>
      <c r="D60" t="s">
        <v>71</v>
      </c>
      <c r="E60" t="s">
        <v>10</v>
      </c>
      <c r="F60" t="s">
        <v>11</v>
      </c>
      <c r="G60" t="s">
        <v>36</v>
      </c>
      <c r="H60" t="s">
        <v>72</v>
      </c>
      <c r="I60">
        <v>171</v>
      </c>
      <c r="K60">
        <v>10</v>
      </c>
    </row>
    <row r="61" spans="2:11" x14ac:dyDescent="0.25">
      <c r="B61" t="s">
        <v>195</v>
      </c>
      <c r="C61" s="4">
        <v>45251.702314814815</v>
      </c>
      <c r="D61" t="s">
        <v>73</v>
      </c>
      <c r="E61" t="s">
        <v>10</v>
      </c>
      <c r="F61" t="s">
        <v>11</v>
      </c>
      <c r="G61" t="s">
        <v>62</v>
      </c>
      <c r="H61" t="s">
        <v>74</v>
      </c>
      <c r="I61">
        <v>69</v>
      </c>
      <c r="K61">
        <v>10</v>
      </c>
    </row>
    <row r="62" spans="2:11" x14ac:dyDescent="0.25">
      <c r="B62" t="s">
        <v>195</v>
      </c>
      <c r="C62" s="4">
        <v>45251.702314814815</v>
      </c>
      <c r="D62" t="s">
        <v>75</v>
      </c>
      <c r="E62" t="s">
        <v>10</v>
      </c>
      <c r="F62" t="s">
        <v>32</v>
      </c>
      <c r="G62" t="s">
        <v>76</v>
      </c>
      <c r="H62" t="s">
        <v>77</v>
      </c>
      <c r="I62">
        <v>1</v>
      </c>
      <c r="K62">
        <v>10</v>
      </c>
    </row>
    <row r="63" spans="2:11" x14ac:dyDescent="0.25">
      <c r="B63" t="s">
        <v>195</v>
      </c>
      <c r="C63" s="4">
        <v>45251.702314814815</v>
      </c>
      <c r="D63" t="s">
        <v>78</v>
      </c>
      <c r="E63" t="s">
        <v>10</v>
      </c>
      <c r="F63" t="s">
        <v>32</v>
      </c>
      <c r="G63" t="s">
        <v>79</v>
      </c>
      <c r="H63" t="s">
        <v>80</v>
      </c>
      <c r="I63">
        <v>19</v>
      </c>
      <c r="K63">
        <v>10</v>
      </c>
    </row>
    <row r="64" spans="2:11" x14ac:dyDescent="0.25">
      <c r="B64" t="s">
        <v>195</v>
      </c>
      <c r="C64" s="4">
        <v>45251.702314814815</v>
      </c>
      <c r="D64" t="s">
        <v>83</v>
      </c>
      <c r="E64" t="s">
        <v>10</v>
      </c>
      <c r="F64" t="s">
        <v>11</v>
      </c>
      <c r="G64" t="s">
        <v>84</v>
      </c>
      <c r="H64" t="s">
        <v>85</v>
      </c>
      <c r="I64">
        <v>1</v>
      </c>
      <c r="K64">
        <v>10</v>
      </c>
    </row>
    <row r="65" spans="2:11" x14ac:dyDescent="0.25">
      <c r="B65" t="s">
        <v>195</v>
      </c>
      <c r="C65" s="4">
        <v>45251.702314814815</v>
      </c>
      <c r="D65" t="s">
        <v>86</v>
      </c>
      <c r="E65" t="s">
        <v>10</v>
      </c>
      <c r="F65" t="s">
        <v>32</v>
      </c>
      <c r="G65" t="s">
        <v>87</v>
      </c>
      <c r="H65" t="s">
        <v>88</v>
      </c>
      <c r="I65">
        <v>1</v>
      </c>
      <c r="K65">
        <v>10</v>
      </c>
    </row>
    <row r="66" spans="2:11" x14ac:dyDescent="0.25">
      <c r="B66" t="s">
        <v>195</v>
      </c>
      <c r="C66" s="4">
        <v>45251.702314814815</v>
      </c>
      <c r="D66" t="s">
        <v>89</v>
      </c>
      <c r="E66" t="s">
        <v>10</v>
      </c>
      <c r="F66" t="s">
        <v>32</v>
      </c>
      <c r="G66" t="s">
        <v>39</v>
      </c>
      <c r="H66" t="s">
        <v>90</v>
      </c>
      <c r="I66">
        <v>1</v>
      </c>
      <c r="K66">
        <v>10</v>
      </c>
    </row>
    <row r="67" spans="2:11" x14ac:dyDescent="0.25">
      <c r="B67" t="s">
        <v>195</v>
      </c>
      <c r="C67" s="4">
        <v>45251.702314814815</v>
      </c>
      <c r="D67" t="s">
        <v>91</v>
      </c>
      <c r="E67" t="s">
        <v>10</v>
      </c>
      <c r="F67" t="s">
        <v>32</v>
      </c>
      <c r="G67" t="s">
        <v>39</v>
      </c>
      <c r="H67" t="s">
        <v>92</v>
      </c>
      <c r="I67">
        <v>1</v>
      </c>
      <c r="K67">
        <v>10</v>
      </c>
    </row>
    <row r="68" spans="2:11" x14ac:dyDescent="0.25">
      <c r="B68" t="s">
        <v>195</v>
      </c>
      <c r="C68" s="4">
        <v>45251.702314814815</v>
      </c>
      <c r="D68" t="s">
        <v>93</v>
      </c>
      <c r="E68" t="s">
        <v>10</v>
      </c>
      <c r="F68" t="s">
        <v>32</v>
      </c>
      <c r="G68" t="s">
        <v>87</v>
      </c>
      <c r="H68" t="s">
        <v>94</v>
      </c>
      <c r="I68">
        <v>2</v>
      </c>
      <c r="K68">
        <v>10</v>
      </c>
    </row>
    <row r="69" spans="2:11" x14ac:dyDescent="0.25">
      <c r="B69" t="s">
        <v>195</v>
      </c>
      <c r="C69" s="4">
        <v>45251.702314814815</v>
      </c>
      <c r="D69" t="s">
        <v>95</v>
      </c>
      <c r="E69" t="s">
        <v>10</v>
      </c>
      <c r="F69" t="s">
        <v>32</v>
      </c>
      <c r="G69" t="s">
        <v>39</v>
      </c>
      <c r="H69" t="s">
        <v>96</v>
      </c>
      <c r="I69">
        <v>2</v>
      </c>
      <c r="K69">
        <v>10</v>
      </c>
    </row>
    <row r="70" spans="2:11" x14ac:dyDescent="0.25">
      <c r="B70" t="s">
        <v>195</v>
      </c>
      <c r="C70" s="4">
        <v>45251.702314814815</v>
      </c>
      <c r="D70" t="s">
        <v>97</v>
      </c>
      <c r="E70" t="s">
        <v>10</v>
      </c>
      <c r="F70" t="s">
        <v>32</v>
      </c>
      <c r="G70" t="s">
        <v>39</v>
      </c>
      <c r="H70" t="s">
        <v>98</v>
      </c>
      <c r="I70">
        <v>2</v>
      </c>
      <c r="K70">
        <v>10</v>
      </c>
    </row>
    <row r="71" spans="2:11" x14ac:dyDescent="0.25">
      <c r="B71" t="s">
        <v>195</v>
      </c>
      <c r="C71" s="4">
        <v>45251.702314814815</v>
      </c>
      <c r="D71" t="s">
        <v>99</v>
      </c>
      <c r="E71" t="s">
        <v>10</v>
      </c>
      <c r="F71" t="s">
        <v>32</v>
      </c>
      <c r="G71" t="s">
        <v>39</v>
      </c>
      <c r="H71" t="s">
        <v>100</v>
      </c>
      <c r="I71">
        <v>168</v>
      </c>
      <c r="K71">
        <v>10</v>
      </c>
    </row>
    <row r="72" spans="2:11" x14ac:dyDescent="0.25">
      <c r="B72" t="s">
        <v>195</v>
      </c>
      <c r="C72" s="4">
        <v>45251.702314814815</v>
      </c>
      <c r="D72" t="s">
        <v>101</v>
      </c>
      <c r="E72" t="s">
        <v>10</v>
      </c>
      <c r="F72" t="s">
        <v>32</v>
      </c>
      <c r="G72" t="s">
        <v>39</v>
      </c>
      <c r="H72" t="s">
        <v>102</v>
      </c>
      <c r="I72">
        <v>42</v>
      </c>
      <c r="K72">
        <v>10</v>
      </c>
    </row>
  </sheetData>
  <hyperlinks>
    <hyperlink ref="A2" location="'Síntese Resultados'!A1" display="Voltar para a página Síntese de Resultados" xr:uid="{C55C2AED-5D62-4CE6-A3C9-54E0416ACE16}"/>
  </hyperlinks>
  <pageMargins left="0.7" right="0.7" top="0.75" bottom="0.75" header="0.3" footer="0.3"/>
  <drawing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FADEA-C039-4972-85E5-F4E068010871}">
  <dimension ref="A2:K72"/>
  <sheetViews>
    <sheetView topLeftCell="A20" workbookViewId="0">
      <selection activeCell="B40" sqref="B40"/>
    </sheetView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201</v>
      </c>
      <c r="C41" s="4">
        <v>45251.713009259256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201</v>
      </c>
      <c r="C42" s="4">
        <v>45251.713009259256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201</v>
      </c>
      <c r="C43" s="4">
        <v>45251.713009259256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201</v>
      </c>
      <c r="C44" s="4">
        <v>45251.713009259256</v>
      </c>
      <c r="D44" t="s">
        <v>21</v>
      </c>
      <c r="E44" t="s">
        <v>15</v>
      </c>
      <c r="F44" t="s">
        <v>22</v>
      </c>
      <c r="G44" t="s">
        <v>23</v>
      </c>
      <c r="H44" t="s">
        <v>126</v>
      </c>
      <c r="I44">
        <v>1</v>
      </c>
      <c r="K44">
        <v>10</v>
      </c>
    </row>
    <row r="45" spans="2:11" x14ac:dyDescent="0.25">
      <c r="B45" t="s">
        <v>201</v>
      </c>
      <c r="C45" s="4">
        <v>45251.713009259256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201</v>
      </c>
      <c r="C46" s="4">
        <v>45251.713009259256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201</v>
      </c>
      <c r="C47" s="4">
        <v>45251.713009259256</v>
      </c>
      <c r="D47" t="s">
        <v>31</v>
      </c>
      <c r="E47" t="s">
        <v>15</v>
      </c>
      <c r="F47" t="s">
        <v>32</v>
      </c>
      <c r="G47" t="s">
        <v>33</v>
      </c>
      <c r="H47" t="s">
        <v>203</v>
      </c>
      <c r="I47">
        <v>234</v>
      </c>
      <c r="K47">
        <v>10</v>
      </c>
    </row>
    <row r="48" spans="2:11" x14ac:dyDescent="0.25">
      <c r="B48" t="s">
        <v>201</v>
      </c>
      <c r="C48" s="4">
        <v>45251.713009259256</v>
      </c>
      <c r="D48" t="s">
        <v>35</v>
      </c>
      <c r="E48" t="s">
        <v>15</v>
      </c>
      <c r="F48" t="s">
        <v>11</v>
      </c>
      <c r="G48" t="s">
        <v>36</v>
      </c>
      <c r="H48" t="s">
        <v>204</v>
      </c>
      <c r="I48">
        <v>25</v>
      </c>
      <c r="K48">
        <v>10</v>
      </c>
    </row>
    <row r="49" spans="2:11" x14ac:dyDescent="0.25">
      <c r="B49" t="s">
        <v>201</v>
      </c>
      <c r="C49" s="4">
        <v>45251.713009259256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201</v>
      </c>
      <c r="C50" s="4">
        <v>45251.713009259256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201</v>
      </c>
      <c r="C51" s="4">
        <v>45251.713009259256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205</v>
      </c>
      <c r="K51">
        <v>10</v>
      </c>
    </row>
    <row r="52" spans="2:11" x14ac:dyDescent="0.25">
      <c r="B52" t="s">
        <v>201</v>
      </c>
      <c r="C52" s="4">
        <v>45251.713009259256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1</v>
      </c>
      <c r="K52">
        <v>10</v>
      </c>
    </row>
    <row r="53" spans="2:11" x14ac:dyDescent="0.25">
      <c r="B53" t="s">
        <v>201</v>
      </c>
      <c r="C53" s="4">
        <v>45251.713009259256</v>
      </c>
      <c r="D53" t="s">
        <v>51</v>
      </c>
      <c r="E53" t="s">
        <v>10</v>
      </c>
      <c r="F53" t="s">
        <v>11</v>
      </c>
      <c r="G53" t="s">
        <v>39</v>
      </c>
      <c r="H53" t="s">
        <v>52</v>
      </c>
      <c r="I53">
        <v>18</v>
      </c>
      <c r="K53">
        <v>10</v>
      </c>
    </row>
    <row r="54" spans="2:11" x14ac:dyDescent="0.25">
      <c r="B54" t="s">
        <v>201</v>
      </c>
      <c r="C54" s="4">
        <v>45251.713009259256</v>
      </c>
      <c r="D54" t="s">
        <v>53</v>
      </c>
      <c r="E54" t="s">
        <v>10</v>
      </c>
      <c r="F54" t="s">
        <v>11</v>
      </c>
      <c r="H54" t="s">
        <v>54</v>
      </c>
      <c r="I54">
        <v>18</v>
      </c>
      <c r="K54">
        <v>10</v>
      </c>
    </row>
    <row r="55" spans="2:11" x14ac:dyDescent="0.25">
      <c r="B55" t="s">
        <v>201</v>
      </c>
      <c r="C55" s="4">
        <v>45251.713009259256</v>
      </c>
      <c r="D55" t="s">
        <v>55</v>
      </c>
      <c r="E55" t="s">
        <v>10</v>
      </c>
      <c r="F55" t="s">
        <v>11</v>
      </c>
      <c r="H55" t="s">
        <v>56</v>
      </c>
      <c r="I55">
        <v>51</v>
      </c>
      <c r="K55">
        <v>10</v>
      </c>
    </row>
    <row r="56" spans="2:11" x14ac:dyDescent="0.25">
      <c r="B56" t="s">
        <v>201</v>
      </c>
      <c r="C56" s="4">
        <v>45251.713009259256</v>
      </c>
      <c r="D56" t="s">
        <v>57</v>
      </c>
      <c r="E56" t="s">
        <v>10</v>
      </c>
      <c r="F56" t="s">
        <v>11</v>
      </c>
      <c r="H56" t="s">
        <v>58</v>
      </c>
      <c r="I56">
        <v>3</v>
      </c>
      <c r="K56">
        <v>10</v>
      </c>
    </row>
    <row r="57" spans="2:11" x14ac:dyDescent="0.25">
      <c r="B57" t="s">
        <v>201</v>
      </c>
      <c r="C57" s="4">
        <v>45251.713009259256</v>
      </c>
      <c r="D57" t="s">
        <v>61</v>
      </c>
      <c r="E57" t="s">
        <v>10</v>
      </c>
      <c r="F57" t="s">
        <v>11</v>
      </c>
      <c r="G57" t="s">
        <v>62</v>
      </c>
      <c r="H57" t="s">
        <v>63</v>
      </c>
      <c r="I57">
        <v>23</v>
      </c>
      <c r="K57">
        <v>10</v>
      </c>
    </row>
    <row r="58" spans="2:11" x14ac:dyDescent="0.25">
      <c r="B58" t="s">
        <v>201</v>
      </c>
      <c r="C58" s="4">
        <v>45251.713009259256</v>
      </c>
      <c r="D58" t="s">
        <v>67</v>
      </c>
      <c r="E58" t="s">
        <v>10</v>
      </c>
      <c r="F58" t="s">
        <v>11</v>
      </c>
      <c r="G58" t="s">
        <v>62</v>
      </c>
      <c r="H58" t="s">
        <v>68</v>
      </c>
      <c r="I58">
        <v>75</v>
      </c>
      <c r="K58">
        <v>10</v>
      </c>
    </row>
    <row r="59" spans="2:11" x14ac:dyDescent="0.25">
      <c r="B59" t="s">
        <v>201</v>
      </c>
      <c r="C59" s="4">
        <v>45251.713009259256</v>
      </c>
      <c r="D59" t="s">
        <v>69</v>
      </c>
      <c r="E59" t="s">
        <v>10</v>
      </c>
      <c r="F59" t="s">
        <v>11</v>
      </c>
      <c r="G59" t="s">
        <v>62</v>
      </c>
      <c r="H59" t="s">
        <v>70</v>
      </c>
      <c r="I59">
        <v>13</v>
      </c>
      <c r="K59">
        <v>10</v>
      </c>
    </row>
    <row r="60" spans="2:11" x14ac:dyDescent="0.25">
      <c r="B60" t="s">
        <v>201</v>
      </c>
      <c r="C60" s="4">
        <v>45251.713009259256</v>
      </c>
      <c r="D60" t="s">
        <v>71</v>
      </c>
      <c r="E60" t="s">
        <v>10</v>
      </c>
      <c r="F60" t="s">
        <v>11</v>
      </c>
      <c r="G60" t="s">
        <v>36</v>
      </c>
      <c r="H60" t="s">
        <v>72</v>
      </c>
      <c r="I60">
        <v>201</v>
      </c>
      <c r="K60">
        <v>10</v>
      </c>
    </row>
    <row r="61" spans="2:11" x14ac:dyDescent="0.25">
      <c r="B61" t="s">
        <v>201</v>
      </c>
      <c r="C61" s="4">
        <v>45251.713009259256</v>
      </c>
      <c r="D61" t="s">
        <v>73</v>
      </c>
      <c r="E61" t="s">
        <v>10</v>
      </c>
      <c r="F61" t="s">
        <v>11</v>
      </c>
      <c r="G61" t="s">
        <v>62</v>
      </c>
      <c r="H61" t="s">
        <v>74</v>
      </c>
      <c r="I61">
        <v>57</v>
      </c>
      <c r="K61">
        <v>10</v>
      </c>
    </row>
    <row r="62" spans="2:11" x14ac:dyDescent="0.25">
      <c r="B62" t="s">
        <v>201</v>
      </c>
      <c r="C62" s="4">
        <v>45251.713009259256</v>
      </c>
      <c r="D62" t="s">
        <v>75</v>
      </c>
      <c r="E62" t="s">
        <v>10</v>
      </c>
      <c r="F62" t="s">
        <v>32</v>
      </c>
      <c r="G62" t="s">
        <v>76</v>
      </c>
      <c r="H62" t="s">
        <v>77</v>
      </c>
      <c r="I62">
        <v>1</v>
      </c>
      <c r="K62">
        <v>10</v>
      </c>
    </row>
    <row r="63" spans="2:11" x14ac:dyDescent="0.25">
      <c r="B63" t="s">
        <v>201</v>
      </c>
      <c r="C63" s="4">
        <v>45251.713009259256</v>
      </c>
      <c r="D63" t="s">
        <v>78</v>
      </c>
      <c r="E63" t="s">
        <v>10</v>
      </c>
      <c r="F63" t="s">
        <v>32</v>
      </c>
      <c r="G63" t="s">
        <v>79</v>
      </c>
      <c r="H63" t="s">
        <v>80</v>
      </c>
      <c r="I63">
        <v>19</v>
      </c>
      <c r="K63">
        <v>10</v>
      </c>
    </row>
    <row r="64" spans="2:11" x14ac:dyDescent="0.25">
      <c r="B64" t="s">
        <v>201</v>
      </c>
      <c r="C64" s="4">
        <v>45251.713009259256</v>
      </c>
      <c r="D64" t="s">
        <v>83</v>
      </c>
      <c r="E64" t="s">
        <v>10</v>
      </c>
      <c r="F64" t="s">
        <v>11</v>
      </c>
      <c r="G64" t="s">
        <v>84</v>
      </c>
      <c r="H64" t="s">
        <v>85</v>
      </c>
      <c r="I64">
        <v>1</v>
      </c>
      <c r="K64">
        <v>10</v>
      </c>
    </row>
    <row r="65" spans="2:11" x14ac:dyDescent="0.25">
      <c r="B65" t="s">
        <v>201</v>
      </c>
      <c r="C65" s="4">
        <v>45251.713009259256</v>
      </c>
      <c r="D65" t="s">
        <v>86</v>
      </c>
      <c r="E65" t="s">
        <v>10</v>
      </c>
      <c r="F65" t="s">
        <v>32</v>
      </c>
      <c r="G65" t="s">
        <v>87</v>
      </c>
      <c r="H65" t="s">
        <v>88</v>
      </c>
      <c r="I65">
        <v>1</v>
      </c>
      <c r="K65">
        <v>10</v>
      </c>
    </row>
    <row r="66" spans="2:11" x14ac:dyDescent="0.25">
      <c r="B66" t="s">
        <v>201</v>
      </c>
      <c r="C66" s="4">
        <v>45251.713009259256</v>
      </c>
      <c r="D66" t="s">
        <v>89</v>
      </c>
      <c r="E66" t="s">
        <v>10</v>
      </c>
      <c r="F66" t="s">
        <v>32</v>
      </c>
      <c r="G66" t="s">
        <v>39</v>
      </c>
      <c r="H66" t="s">
        <v>90</v>
      </c>
      <c r="I66">
        <v>1</v>
      </c>
      <c r="K66">
        <v>10</v>
      </c>
    </row>
    <row r="67" spans="2:11" x14ac:dyDescent="0.25">
      <c r="B67" t="s">
        <v>201</v>
      </c>
      <c r="C67" s="4">
        <v>45251.713009259256</v>
      </c>
      <c r="D67" t="s">
        <v>91</v>
      </c>
      <c r="E67" t="s">
        <v>10</v>
      </c>
      <c r="F67" t="s">
        <v>32</v>
      </c>
      <c r="G67" t="s">
        <v>39</v>
      </c>
      <c r="H67" t="s">
        <v>92</v>
      </c>
      <c r="I67">
        <v>1</v>
      </c>
      <c r="K67">
        <v>10</v>
      </c>
    </row>
    <row r="68" spans="2:11" x14ac:dyDescent="0.25">
      <c r="B68" t="s">
        <v>201</v>
      </c>
      <c r="C68" s="4">
        <v>45251.713009259256</v>
      </c>
      <c r="D68" t="s">
        <v>93</v>
      </c>
      <c r="E68" t="s">
        <v>10</v>
      </c>
      <c r="F68" t="s">
        <v>32</v>
      </c>
      <c r="G68" t="s">
        <v>87</v>
      </c>
      <c r="H68" t="s">
        <v>94</v>
      </c>
      <c r="I68">
        <v>2</v>
      </c>
      <c r="K68">
        <v>10</v>
      </c>
    </row>
    <row r="69" spans="2:11" x14ac:dyDescent="0.25">
      <c r="B69" t="s">
        <v>201</v>
      </c>
      <c r="C69" s="4">
        <v>45251.713009259256</v>
      </c>
      <c r="D69" t="s">
        <v>95</v>
      </c>
      <c r="E69" t="s">
        <v>10</v>
      </c>
      <c r="F69" t="s">
        <v>32</v>
      </c>
      <c r="G69" t="s">
        <v>39</v>
      </c>
      <c r="H69" t="s">
        <v>96</v>
      </c>
      <c r="I69">
        <v>2</v>
      </c>
      <c r="K69">
        <v>10</v>
      </c>
    </row>
    <row r="70" spans="2:11" x14ac:dyDescent="0.25">
      <c r="B70" t="s">
        <v>201</v>
      </c>
      <c r="C70" s="4">
        <v>45251.713009259256</v>
      </c>
      <c r="D70" t="s">
        <v>97</v>
      </c>
      <c r="E70" t="s">
        <v>10</v>
      </c>
      <c r="F70" t="s">
        <v>32</v>
      </c>
      <c r="G70" t="s">
        <v>39</v>
      </c>
      <c r="H70" t="s">
        <v>98</v>
      </c>
      <c r="I70">
        <v>2</v>
      </c>
      <c r="K70">
        <v>10</v>
      </c>
    </row>
    <row r="71" spans="2:11" x14ac:dyDescent="0.25">
      <c r="B71" t="s">
        <v>201</v>
      </c>
      <c r="C71" s="4">
        <v>45251.713009259256</v>
      </c>
      <c r="D71" t="s">
        <v>99</v>
      </c>
      <c r="E71" t="s">
        <v>10</v>
      </c>
      <c r="F71" t="s">
        <v>32</v>
      </c>
      <c r="G71" t="s">
        <v>39</v>
      </c>
      <c r="H71" t="s">
        <v>100</v>
      </c>
      <c r="I71">
        <v>183</v>
      </c>
      <c r="K71">
        <v>10</v>
      </c>
    </row>
    <row r="72" spans="2:11" x14ac:dyDescent="0.25">
      <c r="B72" t="s">
        <v>201</v>
      </c>
      <c r="C72" s="4">
        <v>45251.713009259256</v>
      </c>
      <c r="D72" t="s">
        <v>101</v>
      </c>
      <c r="E72" t="s">
        <v>10</v>
      </c>
      <c r="F72" t="s">
        <v>32</v>
      </c>
      <c r="G72" t="s">
        <v>39</v>
      </c>
      <c r="H72" t="s">
        <v>102</v>
      </c>
      <c r="I72">
        <v>42</v>
      </c>
      <c r="K72">
        <v>10</v>
      </c>
    </row>
  </sheetData>
  <hyperlinks>
    <hyperlink ref="A2" location="'Síntese Resultados'!A1" display="Voltar para a página Síntese de Resultados" xr:uid="{873D8F1E-3D14-4100-A6A4-7104515E3E42}"/>
  </hyperlinks>
  <pageMargins left="0.7" right="0.7" top="0.75" bottom="0.75" header="0.3" footer="0.3"/>
  <drawing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6CD4A-C03C-4285-B553-F50F8501E21D}">
  <dimension ref="A2:K74"/>
  <sheetViews>
    <sheetView workbookViewId="0">
      <selection activeCell="B42" sqref="B42"/>
    </sheetView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209</v>
      </c>
      <c r="C41" s="4">
        <v>45251.72084490741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35</v>
      </c>
      <c r="K41">
        <v>10</v>
      </c>
    </row>
    <row r="42" spans="2:11" x14ac:dyDescent="0.25">
      <c r="B42" t="s">
        <v>209</v>
      </c>
      <c r="C42" s="4">
        <v>45251.72084490741</v>
      </c>
      <c r="D42" t="s">
        <v>210</v>
      </c>
      <c r="E42" t="s">
        <v>15</v>
      </c>
      <c r="F42" t="s">
        <v>11</v>
      </c>
      <c r="G42" t="s">
        <v>12</v>
      </c>
      <c r="H42" t="s">
        <v>211</v>
      </c>
      <c r="I42">
        <v>2</v>
      </c>
      <c r="K42">
        <v>10</v>
      </c>
    </row>
    <row r="43" spans="2:11" x14ac:dyDescent="0.25">
      <c r="B43" t="s">
        <v>209</v>
      </c>
      <c r="C43" s="4">
        <v>45251.72084490741</v>
      </c>
      <c r="D43" t="s">
        <v>16</v>
      </c>
      <c r="E43" t="s">
        <v>15</v>
      </c>
      <c r="F43" t="s">
        <v>11</v>
      </c>
      <c r="G43" t="s">
        <v>17</v>
      </c>
      <c r="H43" t="s">
        <v>18</v>
      </c>
      <c r="I43">
        <v>1</v>
      </c>
      <c r="K43">
        <v>10</v>
      </c>
    </row>
    <row r="44" spans="2:11" x14ac:dyDescent="0.25">
      <c r="B44" t="s">
        <v>209</v>
      </c>
      <c r="C44" s="4">
        <v>45251.72084490741</v>
      </c>
      <c r="D44" t="s">
        <v>19</v>
      </c>
      <c r="E44" t="s">
        <v>15</v>
      </c>
      <c r="F44" t="s">
        <v>11</v>
      </c>
      <c r="G44" t="s">
        <v>17</v>
      </c>
      <c r="H44" t="s">
        <v>20</v>
      </c>
      <c r="I44">
        <v>2</v>
      </c>
      <c r="K44">
        <v>10</v>
      </c>
    </row>
    <row r="45" spans="2:11" x14ac:dyDescent="0.25">
      <c r="B45" t="s">
        <v>209</v>
      </c>
      <c r="C45" s="4">
        <v>45251.72084490741</v>
      </c>
      <c r="D45" t="s">
        <v>21</v>
      </c>
      <c r="E45" t="s">
        <v>15</v>
      </c>
      <c r="F45" t="s">
        <v>22</v>
      </c>
      <c r="G45" t="s">
        <v>23</v>
      </c>
      <c r="H45" t="s">
        <v>212</v>
      </c>
      <c r="I45">
        <v>12</v>
      </c>
      <c r="K45">
        <v>10</v>
      </c>
    </row>
    <row r="46" spans="2:11" x14ac:dyDescent="0.25">
      <c r="B46" t="s">
        <v>209</v>
      </c>
      <c r="C46" s="4">
        <v>45251.72084490741</v>
      </c>
      <c r="D46" t="s">
        <v>25</v>
      </c>
      <c r="E46" t="s">
        <v>10</v>
      </c>
      <c r="F46" t="s">
        <v>11</v>
      </c>
      <c r="G46" t="s">
        <v>26</v>
      </c>
      <c r="H46" t="s">
        <v>27</v>
      </c>
      <c r="I46">
        <v>0</v>
      </c>
      <c r="K46">
        <v>10</v>
      </c>
    </row>
    <row r="47" spans="2:11" x14ac:dyDescent="0.25">
      <c r="B47" t="s">
        <v>209</v>
      </c>
      <c r="C47" s="4">
        <v>45251.72084490741</v>
      </c>
      <c r="D47" t="s">
        <v>28</v>
      </c>
      <c r="E47" t="s">
        <v>10</v>
      </c>
      <c r="F47" t="s">
        <v>11</v>
      </c>
      <c r="G47" t="s">
        <v>29</v>
      </c>
      <c r="H47" t="s">
        <v>30</v>
      </c>
      <c r="I47">
        <v>2</v>
      </c>
      <c r="K47">
        <v>10</v>
      </c>
    </row>
    <row r="48" spans="2:11" x14ac:dyDescent="0.25">
      <c r="B48" t="s">
        <v>209</v>
      </c>
      <c r="C48" s="4">
        <v>45251.72084490741</v>
      </c>
      <c r="D48" t="s">
        <v>38</v>
      </c>
      <c r="E48" t="s">
        <v>10</v>
      </c>
      <c r="F48" t="s">
        <v>11</v>
      </c>
      <c r="G48" t="s">
        <v>39</v>
      </c>
      <c r="H48" t="s">
        <v>40</v>
      </c>
      <c r="I48">
        <v>0</v>
      </c>
      <c r="K48">
        <v>10</v>
      </c>
    </row>
    <row r="49" spans="2:11" x14ac:dyDescent="0.25">
      <c r="B49" t="s">
        <v>209</v>
      </c>
      <c r="C49" s="4">
        <v>45251.72084490741</v>
      </c>
      <c r="D49" t="s">
        <v>41</v>
      </c>
      <c r="E49" t="s">
        <v>15</v>
      </c>
      <c r="F49" t="s">
        <v>11</v>
      </c>
      <c r="G49" t="s">
        <v>42</v>
      </c>
      <c r="H49" t="s">
        <v>176</v>
      </c>
      <c r="I49">
        <v>1</v>
      </c>
      <c r="J49" t="s">
        <v>177</v>
      </c>
      <c r="K49">
        <v>10</v>
      </c>
    </row>
    <row r="50" spans="2:11" x14ac:dyDescent="0.25">
      <c r="B50" t="s">
        <v>209</v>
      </c>
      <c r="C50" s="4">
        <v>45251.72084490741</v>
      </c>
      <c r="D50" t="s">
        <v>45</v>
      </c>
      <c r="E50" t="s">
        <v>10</v>
      </c>
      <c r="F50" t="s">
        <v>11</v>
      </c>
      <c r="G50" t="s">
        <v>46</v>
      </c>
      <c r="H50" t="s">
        <v>47</v>
      </c>
      <c r="I50">
        <v>1</v>
      </c>
      <c r="J50" t="s">
        <v>213</v>
      </c>
      <c r="K50">
        <v>10</v>
      </c>
    </row>
    <row r="51" spans="2:11" x14ac:dyDescent="0.25">
      <c r="B51" t="s">
        <v>209</v>
      </c>
      <c r="C51" s="4">
        <v>45251.72084490741</v>
      </c>
      <c r="D51" t="s">
        <v>49</v>
      </c>
      <c r="E51" t="s">
        <v>10</v>
      </c>
      <c r="F51" t="s">
        <v>11</v>
      </c>
      <c r="G51" t="s">
        <v>39</v>
      </c>
      <c r="H51" t="s">
        <v>50</v>
      </c>
      <c r="I51">
        <v>12</v>
      </c>
      <c r="K51">
        <v>10</v>
      </c>
    </row>
    <row r="52" spans="2:11" x14ac:dyDescent="0.25">
      <c r="B52" t="s">
        <v>209</v>
      </c>
      <c r="C52" s="4">
        <v>45251.72084490741</v>
      </c>
      <c r="D52" t="s">
        <v>130</v>
      </c>
      <c r="E52" t="s">
        <v>10</v>
      </c>
      <c r="F52" t="s">
        <v>11</v>
      </c>
      <c r="G52" t="s">
        <v>39</v>
      </c>
      <c r="H52" t="s">
        <v>131</v>
      </c>
      <c r="I52">
        <v>2</v>
      </c>
      <c r="K52">
        <v>10</v>
      </c>
    </row>
    <row r="53" spans="2:11" x14ac:dyDescent="0.25">
      <c r="B53" t="s">
        <v>209</v>
      </c>
      <c r="C53" s="4">
        <v>45251.72084490741</v>
      </c>
      <c r="D53" t="s">
        <v>132</v>
      </c>
      <c r="E53" t="s">
        <v>10</v>
      </c>
      <c r="F53" t="s">
        <v>11</v>
      </c>
      <c r="G53" t="s">
        <v>39</v>
      </c>
      <c r="H53" t="s">
        <v>133</v>
      </c>
      <c r="I53">
        <v>1</v>
      </c>
      <c r="K53">
        <v>10</v>
      </c>
    </row>
    <row r="54" spans="2:11" x14ac:dyDescent="0.25">
      <c r="B54" t="s">
        <v>209</v>
      </c>
      <c r="C54" s="4">
        <v>45251.72084490741</v>
      </c>
      <c r="D54" t="s">
        <v>51</v>
      </c>
      <c r="E54" t="s">
        <v>10</v>
      </c>
      <c r="F54" t="s">
        <v>11</v>
      </c>
      <c r="G54" t="s">
        <v>39</v>
      </c>
      <c r="H54" t="s">
        <v>52</v>
      </c>
      <c r="I54">
        <v>21</v>
      </c>
      <c r="K54">
        <v>10</v>
      </c>
    </row>
    <row r="55" spans="2:11" x14ac:dyDescent="0.25">
      <c r="B55" t="s">
        <v>209</v>
      </c>
      <c r="C55" s="4">
        <v>45251.72084490741</v>
      </c>
      <c r="D55" t="s">
        <v>53</v>
      </c>
      <c r="E55" t="s">
        <v>10</v>
      </c>
      <c r="F55" t="s">
        <v>11</v>
      </c>
      <c r="H55" t="s">
        <v>54</v>
      </c>
      <c r="I55">
        <v>21</v>
      </c>
      <c r="K55">
        <v>10</v>
      </c>
    </row>
    <row r="56" spans="2:11" x14ac:dyDescent="0.25">
      <c r="B56" t="s">
        <v>209</v>
      </c>
      <c r="C56" s="4">
        <v>45251.72084490741</v>
      </c>
      <c r="D56" t="s">
        <v>55</v>
      </c>
      <c r="E56" t="s">
        <v>10</v>
      </c>
      <c r="F56" t="s">
        <v>11</v>
      </c>
      <c r="H56" t="s">
        <v>56</v>
      </c>
      <c r="I56">
        <v>28</v>
      </c>
      <c r="K56">
        <v>10</v>
      </c>
    </row>
    <row r="57" spans="2:11" x14ac:dyDescent="0.25">
      <c r="B57" t="s">
        <v>209</v>
      </c>
      <c r="C57" s="4">
        <v>45251.72084490741</v>
      </c>
      <c r="D57" t="s">
        <v>57</v>
      </c>
      <c r="E57" t="s">
        <v>10</v>
      </c>
      <c r="F57" t="s">
        <v>11</v>
      </c>
      <c r="H57" t="s">
        <v>58</v>
      </c>
      <c r="I57">
        <v>202</v>
      </c>
      <c r="K57">
        <v>10</v>
      </c>
    </row>
    <row r="58" spans="2:11" x14ac:dyDescent="0.25">
      <c r="B58" t="s">
        <v>209</v>
      </c>
      <c r="C58" s="4">
        <v>45251.72084490741</v>
      </c>
      <c r="D58" t="s">
        <v>59</v>
      </c>
      <c r="E58" t="s">
        <v>10</v>
      </c>
      <c r="F58" t="s">
        <v>11</v>
      </c>
      <c r="H58" t="s">
        <v>60</v>
      </c>
      <c r="I58">
        <v>5</v>
      </c>
      <c r="K58">
        <v>10</v>
      </c>
    </row>
    <row r="59" spans="2:11" x14ac:dyDescent="0.25">
      <c r="B59" t="s">
        <v>209</v>
      </c>
      <c r="C59" s="4">
        <v>45251.72084490741</v>
      </c>
      <c r="D59" t="s">
        <v>61</v>
      </c>
      <c r="E59" t="s">
        <v>10</v>
      </c>
      <c r="F59" t="s">
        <v>11</v>
      </c>
      <c r="G59" t="s">
        <v>62</v>
      </c>
      <c r="H59" t="s">
        <v>63</v>
      </c>
      <c r="I59">
        <v>2</v>
      </c>
      <c r="K59">
        <v>10</v>
      </c>
    </row>
    <row r="60" spans="2:11" x14ac:dyDescent="0.25">
      <c r="B60" t="s">
        <v>209</v>
      </c>
      <c r="C60" s="4">
        <v>45251.72084490741</v>
      </c>
      <c r="D60" t="s">
        <v>67</v>
      </c>
      <c r="E60" t="s">
        <v>10</v>
      </c>
      <c r="F60" t="s">
        <v>11</v>
      </c>
      <c r="G60" t="s">
        <v>62</v>
      </c>
      <c r="H60" t="s">
        <v>68</v>
      </c>
      <c r="I60">
        <v>243</v>
      </c>
      <c r="K60">
        <v>10</v>
      </c>
    </row>
    <row r="61" spans="2:11" x14ac:dyDescent="0.25">
      <c r="B61" t="s">
        <v>209</v>
      </c>
      <c r="C61" s="4">
        <v>45251.72084490741</v>
      </c>
      <c r="D61" t="s">
        <v>69</v>
      </c>
      <c r="E61" t="s">
        <v>10</v>
      </c>
      <c r="F61" t="s">
        <v>11</v>
      </c>
      <c r="G61" t="s">
        <v>62</v>
      </c>
      <c r="H61" t="s">
        <v>70</v>
      </c>
      <c r="I61">
        <v>6</v>
      </c>
      <c r="K61">
        <v>10</v>
      </c>
    </row>
    <row r="62" spans="2:11" x14ac:dyDescent="0.25">
      <c r="B62" t="s">
        <v>209</v>
      </c>
      <c r="C62" s="4">
        <v>45251.72084490741</v>
      </c>
      <c r="D62" t="s">
        <v>71</v>
      </c>
      <c r="E62" t="s">
        <v>10</v>
      </c>
      <c r="F62" t="s">
        <v>11</v>
      </c>
      <c r="G62" t="s">
        <v>36</v>
      </c>
      <c r="H62" t="s">
        <v>72</v>
      </c>
      <c r="I62">
        <v>39</v>
      </c>
      <c r="K62">
        <v>10</v>
      </c>
    </row>
    <row r="63" spans="2:11" x14ac:dyDescent="0.25">
      <c r="B63" t="s">
        <v>209</v>
      </c>
      <c r="C63" s="4">
        <v>45251.72084490741</v>
      </c>
      <c r="D63" t="s">
        <v>73</v>
      </c>
      <c r="E63" t="s">
        <v>10</v>
      </c>
      <c r="F63" t="s">
        <v>11</v>
      </c>
      <c r="G63" t="s">
        <v>62</v>
      </c>
      <c r="H63" t="s">
        <v>74</v>
      </c>
      <c r="I63">
        <v>51</v>
      </c>
      <c r="K63">
        <v>10</v>
      </c>
    </row>
    <row r="64" spans="2:11" x14ac:dyDescent="0.25">
      <c r="B64" t="s">
        <v>209</v>
      </c>
      <c r="C64" s="4">
        <v>45251.72084490741</v>
      </c>
      <c r="D64" t="s">
        <v>75</v>
      </c>
      <c r="E64" t="s">
        <v>10</v>
      </c>
      <c r="F64" t="s">
        <v>32</v>
      </c>
      <c r="G64" t="s">
        <v>76</v>
      </c>
      <c r="H64" t="s">
        <v>77</v>
      </c>
      <c r="I64">
        <v>1</v>
      </c>
      <c r="K64">
        <v>10</v>
      </c>
    </row>
    <row r="65" spans="2:11" x14ac:dyDescent="0.25">
      <c r="B65" t="s">
        <v>209</v>
      </c>
      <c r="C65" s="4">
        <v>45251.72084490741</v>
      </c>
      <c r="D65" t="s">
        <v>78</v>
      </c>
      <c r="E65" t="s">
        <v>10</v>
      </c>
      <c r="F65" t="s">
        <v>32</v>
      </c>
      <c r="G65" t="s">
        <v>79</v>
      </c>
      <c r="H65" t="s">
        <v>80</v>
      </c>
      <c r="I65">
        <v>9</v>
      </c>
      <c r="K65">
        <v>10</v>
      </c>
    </row>
    <row r="66" spans="2:11" x14ac:dyDescent="0.25">
      <c r="B66" t="s">
        <v>209</v>
      </c>
      <c r="C66" s="4">
        <v>45251.72084490741</v>
      </c>
      <c r="D66" t="s">
        <v>119</v>
      </c>
      <c r="E66" t="s">
        <v>15</v>
      </c>
      <c r="F66" t="s">
        <v>22</v>
      </c>
      <c r="G66" t="s">
        <v>120</v>
      </c>
      <c r="H66" t="s">
        <v>214</v>
      </c>
      <c r="I66">
        <v>30</v>
      </c>
      <c r="K66">
        <v>10</v>
      </c>
    </row>
    <row r="67" spans="2:11" x14ac:dyDescent="0.25">
      <c r="B67" t="s">
        <v>209</v>
      </c>
      <c r="C67" s="4">
        <v>45251.72084490741</v>
      </c>
      <c r="D67" t="s">
        <v>83</v>
      </c>
      <c r="E67" t="s">
        <v>10</v>
      </c>
      <c r="F67" t="s">
        <v>11</v>
      </c>
      <c r="G67" t="s">
        <v>84</v>
      </c>
      <c r="H67" t="s">
        <v>85</v>
      </c>
      <c r="I67">
        <v>7</v>
      </c>
      <c r="K67">
        <v>10</v>
      </c>
    </row>
    <row r="68" spans="2:11" x14ac:dyDescent="0.25">
      <c r="B68" t="s">
        <v>209</v>
      </c>
      <c r="C68" s="4">
        <v>45251.72084490741</v>
      </c>
      <c r="D68" t="s">
        <v>86</v>
      </c>
      <c r="E68" t="s">
        <v>10</v>
      </c>
      <c r="F68" t="s">
        <v>32</v>
      </c>
      <c r="G68" t="s">
        <v>87</v>
      </c>
      <c r="H68" t="s">
        <v>88</v>
      </c>
      <c r="I68">
        <v>1</v>
      </c>
      <c r="K68">
        <v>10</v>
      </c>
    </row>
    <row r="69" spans="2:11" x14ac:dyDescent="0.25">
      <c r="B69" t="s">
        <v>209</v>
      </c>
      <c r="C69" s="4">
        <v>45251.72084490741</v>
      </c>
      <c r="D69" t="s">
        <v>89</v>
      </c>
      <c r="E69" t="s">
        <v>10</v>
      </c>
      <c r="F69" t="s">
        <v>32</v>
      </c>
      <c r="G69" t="s">
        <v>39</v>
      </c>
      <c r="H69" t="s">
        <v>90</v>
      </c>
      <c r="I69">
        <v>1</v>
      </c>
      <c r="K69">
        <v>10</v>
      </c>
    </row>
    <row r="70" spans="2:11" x14ac:dyDescent="0.25">
      <c r="B70" t="s">
        <v>209</v>
      </c>
      <c r="C70" s="4">
        <v>45251.72084490741</v>
      </c>
      <c r="D70" t="s">
        <v>93</v>
      </c>
      <c r="E70" t="s">
        <v>10</v>
      </c>
      <c r="F70" t="s">
        <v>32</v>
      </c>
      <c r="G70" t="s">
        <v>87</v>
      </c>
      <c r="H70" t="s">
        <v>94</v>
      </c>
      <c r="I70">
        <v>1</v>
      </c>
      <c r="K70">
        <v>10</v>
      </c>
    </row>
    <row r="71" spans="2:11" x14ac:dyDescent="0.25">
      <c r="B71" t="s">
        <v>209</v>
      </c>
      <c r="C71" s="4">
        <v>45251.72084490741</v>
      </c>
      <c r="D71" t="s">
        <v>95</v>
      </c>
      <c r="E71" t="s">
        <v>10</v>
      </c>
      <c r="F71" t="s">
        <v>32</v>
      </c>
      <c r="G71" t="s">
        <v>39</v>
      </c>
      <c r="H71" t="s">
        <v>96</v>
      </c>
      <c r="I71">
        <v>1</v>
      </c>
      <c r="K71">
        <v>10</v>
      </c>
    </row>
    <row r="72" spans="2:11" x14ac:dyDescent="0.25">
      <c r="B72" t="s">
        <v>209</v>
      </c>
      <c r="C72" s="4">
        <v>45251.72084490741</v>
      </c>
      <c r="D72" t="s">
        <v>97</v>
      </c>
      <c r="E72" t="s">
        <v>10</v>
      </c>
      <c r="F72" t="s">
        <v>32</v>
      </c>
      <c r="G72" t="s">
        <v>39</v>
      </c>
      <c r="H72" t="s">
        <v>98</v>
      </c>
      <c r="I72">
        <v>1</v>
      </c>
      <c r="K72">
        <v>10</v>
      </c>
    </row>
    <row r="73" spans="2:11" x14ac:dyDescent="0.25">
      <c r="B73" t="s">
        <v>209</v>
      </c>
      <c r="C73" s="4">
        <v>45251.72084490741</v>
      </c>
      <c r="D73" t="s">
        <v>99</v>
      </c>
      <c r="E73" t="s">
        <v>10</v>
      </c>
      <c r="F73" t="s">
        <v>32</v>
      </c>
      <c r="G73" t="s">
        <v>39</v>
      </c>
      <c r="H73" t="s">
        <v>100</v>
      </c>
      <c r="I73">
        <v>54</v>
      </c>
      <c r="K73">
        <v>10</v>
      </c>
    </row>
    <row r="74" spans="2:11" x14ac:dyDescent="0.25">
      <c r="B74" t="s">
        <v>209</v>
      </c>
      <c r="C74" s="4">
        <v>45251.72084490741</v>
      </c>
      <c r="D74" t="s">
        <v>101</v>
      </c>
      <c r="E74" t="s">
        <v>10</v>
      </c>
      <c r="F74" t="s">
        <v>32</v>
      </c>
      <c r="G74" t="s">
        <v>39</v>
      </c>
      <c r="H74" t="s">
        <v>102</v>
      </c>
      <c r="I74">
        <v>12</v>
      </c>
      <c r="K74">
        <v>10</v>
      </c>
    </row>
  </sheetData>
  <hyperlinks>
    <hyperlink ref="A2" location="'Síntese Resultados'!A1" display="Voltar para a página Síntese de Resultados" xr:uid="{1192265B-9C0B-4FFF-AFB1-DDC457595880}"/>
  </hyperlinks>
  <pageMargins left="0.7" right="0.7" top="0.75" bottom="0.75" header="0.3" footer="0.3"/>
  <drawing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A386E-B49C-4304-A9FA-BAA9E12EA162}">
  <dimension ref="A2:K79"/>
  <sheetViews>
    <sheetView workbookViewId="0">
      <selection activeCell="K41" sqref="K41"/>
    </sheetView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215</v>
      </c>
      <c r="C41" s="4">
        <v>45251.733344907407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215</v>
      </c>
      <c r="C42" s="4">
        <v>45251.733344907407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215</v>
      </c>
      <c r="C43" s="4">
        <v>45251.733344907407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215</v>
      </c>
      <c r="C44" s="4">
        <v>45251.733344907407</v>
      </c>
      <c r="D44" t="s">
        <v>21</v>
      </c>
      <c r="E44" t="s">
        <v>15</v>
      </c>
      <c r="F44" t="s">
        <v>22</v>
      </c>
      <c r="G44" t="s">
        <v>23</v>
      </c>
      <c r="H44" t="s">
        <v>141</v>
      </c>
      <c r="I44">
        <v>2</v>
      </c>
      <c r="K44">
        <v>10</v>
      </c>
    </row>
    <row r="45" spans="2:11" x14ac:dyDescent="0.25">
      <c r="B45" t="s">
        <v>215</v>
      </c>
      <c r="C45" s="4">
        <v>45251.733344907407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215</v>
      </c>
      <c r="C46" s="4">
        <v>45251.733344907407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215</v>
      </c>
      <c r="C47" s="4">
        <v>45251.733344907407</v>
      </c>
      <c r="D47" t="s">
        <v>217</v>
      </c>
      <c r="E47" t="s">
        <v>15</v>
      </c>
      <c r="F47" t="s">
        <v>22</v>
      </c>
      <c r="G47" t="s">
        <v>218</v>
      </c>
      <c r="H47" t="s">
        <v>219</v>
      </c>
      <c r="I47">
        <v>1</v>
      </c>
      <c r="K47">
        <v>10</v>
      </c>
    </row>
    <row r="48" spans="2:11" x14ac:dyDescent="0.25">
      <c r="B48" t="s">
        <v>215</v>
      </c>
      <c r="C48" s="4">
        <v>45251.733344907407</v>
      </c>
      <c r="D48" t="s">
        <v>31</v>
      </c>
      <c r="E48" t="s">
        <v>15</v>
      </c>
      <c r="F48" t="s">
        <v>32</v>
      </c>
      <c r="G48" t="s">
        <v>33</v>
      </c>
      <c r="H48" t="s">
        <v>220</v>
      </c>
      <c r="I48">
        <v>189</v>
      </c>
      <c r="K48">
        <v>10</v>
      </c>
    </row>
    <row r="49" spans="2:11" x14ac:dyDescent="0.25">
      <c r="B49" t="s">
        <v>215</v>
      </c>
      <c r="C49" s="4">
        <v>45251.733344907407</v>
      </c>
      <c r="D49" t="s">
        <v>35</v>
      </c>
      <c r="E49" t="s">
        <v>15</v>
      </c>
      <c r="F49" t="s">
        <v>11</v>
      </c>
      <c r="G49" t="s">
        <v>36</v>
      </c>
      <c r="H49" t="s">
        <v>221</v>
      </c>
      <c r="I49">
        <v>21</v>
      </c>
      <c r="K49">
        <v>10</v>
      </c>
    </row>
    <row r="50" spans="2:11" x14ac:dyDescent="0.25">
      <c r="B50" t="s">
        <v>215</v>
      </c>
      <c r="C50" s="4">
        <v>45251.733344907407</v>
      </c>
      <c r="D50" t="s">
        <v>38</v>
      </c>
      <c r="E50" t="s">
        <v>10</v>
      </c>
      <c r="F50" t="s">
        <v>11</v>
      </c>
      <c r="G50" t="s">
        <v>39</v>
      </c>
      <c r="H50" t="s">
        <v>40</v>
      </c>
      <c r="I50">
        <v>0</v>
      </c>
      <c r="K50">
        <v>10</v>
      </c>
    </row>
    <row r="51" spans="2:11" x14ac:dyDescent="0.25">
      <c r="B51" t="s">
        <v>215</v>
      </c>
      <c r="C51" s="4">
        <v>45251.733344907407</v>
      </c>
      <c r="D51" t="s">
        <v>41</v>
      </c>
      <c r="E51" t="s">
        <v>15</v>
      </c>
      <c r="F51" t="s">
        <v>11</v>
      </c>
      <c r="G51" t="s">
        <v>42</v>
      </c>
      <c r="H51" t="s">
        <v>43</v>
      </c>
      <c r="I51">
        <v>1</v>
      </c>
      <c r="J51" t="s">
        <v>44</v>
      </c>
      <c r="K51">
        <v>10</v>
      </c>
    </row>
    <row r="52" spans="2:11" x14ac:dyDescent="0.25">
      <c r="B52" t="s">
        <v>215</v>
      </c>
      <c r="C52" s="4">
        <v>45251.733344907407</v>
      </c>
      <c r="D52" t="s">
        <v>45</v>
      </c>
      <c r="E52" t="s">
        <v>10</v>
      </c>
      <c r="F52" t="s">
        <v>11</v>
      </c>
      <c r="G52" t="s">
        <v>46</v>
      </c>
      <c r="H52" t="s">
        <v>47</v>
      </c>
      <c r="I52">
        <v>1</v>
      </c>
      <c r="J52" t="s">
        <v>216</v>
      </c>
      <c r="K52">
        <v>10</v>
      </c>
    </row>
    <row r="53" spans="2:11" x14ac:dyDescent="0.25">
      <c r="B53" t="s">
        <v>215</v>
      </c>
      <c r="C53" s="4">
        <v>45251.733344907407</v>
      </c>
      <c r="D53" t="s">
        <v>49</v>
      </c>
      <c r="E53" t="s">
        <v>10</v>
      </c>
      <c r="F53" t="s">
        <v>11</v>
      </c>
      <c r="G53" t="s">
        <v>39</v>
      </c>
      <c r="H53" t="s">
        <v>50</v>
      </c>
      <c r="I53">
        <v>2</v>
      </c>
      <c r="K53">
        <v>10</v>
      </c>
    </row>
    <row r="54" spans="2:11" x14ac:dyDescent="0.25">
      <c r="B54" t="s">
        <v>215</v>
      </c>
      <c r="C54" s="4">
        <v>45251.733344907407</v>
      </c>
      <c r="D54" t="s">
        <v>130</v>
      </c>
      <c r="E54" t="s">
        <v>10</v>
      </c>
      <c r="F54" t="s">
        <v>11</v>
      </c>
      <c r="G54" t="s">
        <v>39</v>
      </c>
      <c r="H54" t="s">
        <v>131</v>
      </c>
      <c r="I54">
        <v>4</v>
      </c>
      <c r="K54">
        <v>10</v>
      </c>
    </row>
    <row r="55" spans="2:11" x14ac:dyDescent="0.25">
      <c r="B55" t="s">
        <v>215</v>
      </c>
      <c r="C55" s="4">
        <v>45251.733344907407</v>
      </c>
      <c r="D55" t="s">
        <v>132</v>
      </c>
      <c r="E55" t="s">
        <v>10</v>
      </c>
      <c r="F55" t="s">
        <v>11</v>
      </c>
      <c r="G55" t="s">
        <v>39</v>
      </c>
      <c r="H55" t="s">
        <v>133</v>
      </c>
      <c r="I55">
        <v>1</v>
      </c>
      <c r="K55">
        <v>10</v>
      </c>
    </row>
    <row r="56" spans="2:11" x14ac:dyDescent="0.25">
      <c r="B56" t="s">
        <v>215</v>
      </c>
      <c r="C56" s="4">
        <v>45251.733344907407</v>
      </c>
      <c r="D56" t="s">
        <v>51</v>
      </c>
      <c r="E56" t="s">
        <v>10</v>
      </c>
      <c r="F56" t="s">
        <v>11</v>
      </c>
      <c r="G56" t="s">
        <v>39</v>
      </c>
      <c r="H56" t="s">
        <v>52</v>
      </c>
      <c r="I56">
        <v>14</v>
      </c>
      <c r="K56">
        <v>10</v>
      </c>
    </row>
    <row r="57" spans="2:11" x14ac:dyDescent="0.25">
      <c r="B57" t="s">
        <v>215</v>
      </c>
      <c r="C57" s="4">
        <v>45251.733344907407</v>
      </c>
      <c r="D57" t="s">
        <v>53</v>
      </c>
      <c r="E57" t="s">
        <v>10</v>
      </c>
      <c r="F57" t="s">
        <v>11</v>
      </c>
      <c r="H57" t="s">
        <v>54</v>
      </c>
      <c r="I57">
        <v>14</v>
      </c>
      <c r="K57">
        <v>10</v>
      </c>
    </row>
    <row r="58" spans="2:11" x14ac:dyDescent="0.25">
      <c r="B58" t="s">
        <v>215</v>
      </c>
      <c r="C58" s="4">
        <v>45251.733344907407</v>
      </c>
      <c r="D58" t="s">
        <v>55</v>
      </c>
      <c r="E58" t="s">
        <v>10</v>
      </c>
      <c r="F58" t="s">
        <v>11</v>
      </c>
      <c r="H58" t="s">
        <v>56</v>
      </c>
      <c r="I58">
        <v>16</v>
      </c>
      <c r="K58">
        <v>10</v>
      </c>
    </row>
    <row r="59" spans="2:11" x14ac:dyDescent="0.25">
      <c r="B59" t="s">
        <v>215</v>
      </c>
      <c r="C59" s="4">
        <v>45251.733344907407</v>
      </c>
      <c r="D59" t="s">
        <v>57</v>
      </c>
      <c r="E59" t="s">
        <v>10</v>
      </c>
      <c r="F59" t="s">
        <v>11</v>
      </c>
      <c r="H59" t="s">
        <v>58</v>
      </c>
      <c r="I59">
        <v>1</v>
      </c>
      <c r="K59">
        <v>10</v>
      </c>
    </row>
    <row r="60" spans="2:11" x14ac:dyDescent="0.25">
      <c r="B60" t="s">
        <v>215</v>
      </c>
      <c r="C60" s="4">
        <v>45251.733344907407</v>
      </c>
      <c r="D60" t="s">
        <v>59</v>
      </c>
      <c r="E60" t="s">
        <v>10</v>
      </c>
      <c r="F60" t="s">
        <v>11</v>
      </c>
      <c r="H60" t="s">
        <v>60</v>
      </c>
      <c r="I60">
        <v>1</v>
      </c>
      <c r="K60">
        <v>10</v>
      </c>
    </row>
    <row r="61" spans="2:11" x14ac:dyDescent="0.25">
      <c r="B61" t="s">
        <v>215</v>
      </c>
      <c r="C61" s="4">
        <v>45251.733344907407</v>
      </c>
      <c r="D61" t="s">
        <v>61</v>
      </c>
      <c r="E61" t="s">
        <v>10</v>
      </c>
      <c r="F61" t="s">
        <v>11</v>
      </c>
      <c r="G61" t="s">
        <v>62</v>
      </c>
      <c r="H61" t="s">
        <v>63</v>
      </c>
      <c r="I61">
        <v>4</v>
      </c>
      <c r="K61">
        <v>10</v>
      </c>
    </row>
    <row r="62" spans="2:11" x14ac:dyDescent="0.25">
      <c r="B62" t="s">
        <v>215</v>
      </c>
      <c r="C62" s="4">
        <v>45251.733344907407</v>
      </c>
      <c r="D62" t="s">
        <v>67</v>
      </c>
      <c r="E62" t="s">
        <v>10</v>
      </c>
      <c r="F62" t="s">
        <v>11</v>
      </c>
      <c r="G62" t="s">
        <v>62</v>
      </c>
      <c r="H62" t="s">
        <v>68</v>
      </c>
      <c r="I62">
        <v>32</v>
      </c>
      <c r="K62">
        <v>10</v>
      </c>
    </row>
    <row r="63" spans="2:11" x14ac:dyDescent="0.25">
      <c r="B63" t="s">
        <v>215</v>
      </c>
      <c r="C63" s="4">
        <v>45251.733344907407</v>
      </c>
      <c r="D63" t="s">
        <v>69</v>
      </c>
      <c r="E63" t="s">
        <v>10</v>
      </c>
      <c r="F63" t="s">
        <v>11</v>
      </c>
      <c r="G63" t="s">
        <v>62</v>
      </c>
      <c r="H63" t="s">
        <v>70</v>
      </c>
      <c r="I63">
        <v>11</v>
      </c>
      <c r="K63">
        <v>10</v>
      </c>
    </row>
    <row r="64" spans="2:11" x14ac:dyDescent="0.25">
      <c r="B64" t="s">
        <v>215</v>
      </c>
      <c r="C64" s="4">
        <v>45251.733344907407</v>
      </c>
      <c r="D64" t="s">
        <v>71</v>
      </c>
      <c r="E64" t="s">
        <v>10</v>
      </c>
      <c r="F64" t="s">
        <v>11</v>
      </c>
      <c r="G64" t="s">
        <v>36</v>
      </c>
      <c r="H64" t="s">
        <v>72</v>
      </c>
      <c r="I64">
        <v>156</v>
      </c>
      <c r="K64">
        <v>10</v>
      </c>
    </row>
    <row r="65" spans="2:11" x14ac:dyDescent="0.25">
      <c r="B65" t="s">
        <v>215</v>
      </c>
      <c r="C65" s="4">
        <v>45251.733344907407</v>
      </c>
      <c r="D65" t="s">
        <v>73</v>
      </c>
      <c r="E65" t="s">
        <v>10</v>
      </c>
      <c r="F65" t="s">
        <v>11</v>
      </c>
      <c r="G65" t="s">
        <v>62</v>
      </c>
      <c r="H65" t="s">
        <v>74</v>
      </c>
      <c r="I65">
        <v>47</v>
      </c>
      <c r="K65">
        <v>10</v>
      </c>
    </row>
    <row r="66" spans="2:11" x14ac:dyDescent="0.25">
      <c r="B66" t="s">
        <v>215</v>
      </c>
      <c r="C66" s="4">
        <v>45251.733344907407</v>
      </c>
      <c r="D66" t="s">
        <v>75</v>
      </c>
      <c r="E66" t="s">
        <v>10</v>
      </c>
      <c r="F66" t="s">
        <v>32</v>
      </c>
      <c r="G66" t="s">
        <v>76</v>
      </c>
      <c r="H66" t="s">
        <v>77</v>
      </c>
      <c r="I66">
        <v>1</v>
      </c>
      <c r="K66">
        <v>10</v>
      </c>
    </row>
    <row r="67" spans="2:11" x14ac:dyDescent="0.25">
      <c r="B67" t="s">
        <v>215</v>
      </c>
      <c r="C67" s="4">
        <v>45251.733344907407</v>
      </c>
      <c r="D67" t="s">
        <v>78</v>
      </c>
      <c r="E67" t="s">
        <v>10</v>
      </c>
      <c r="F67" t="s">
        <v>32</v>
      </c>
      <c r="G67" t="s">
        <v>79</v>
      </c>
      <c r="H67" t="s">
        <v>80</v>
      </c>
      <c r="I67">
        <v>15</v>
      </c>
      <c r="K67">
        <v>10</v>
      </c>
    </row>
    <row r="68" spans="2:11" x14ac:dyDescent="0.25">
      <c r="B68" t="s">
        <v>215</v>
      </c>
      <c r="C68" s="4">
        <v>45251.733344907407</v>
      </c>
      <c r="D68" t="s">
        <v>81</v>
      </c>
      <c r="E68" t="s">
        <v>10</v>
      </c>
      <c r="F68" t="s">
        <v>11</v>
      </c>
      <c r="G68" t="s">
        <v>39</v>
      </c>
      <c r="H68" t="s">
        <v>82</v>
      </c>
      <c r="I68">
        <v>1</v>
      </c>
      <c r="K68">
        <v>10</v>
      </c>
    </row>
    <row r="69" spans="2:11" x14ac:dyDescent="0.25">
      <c r="B69" t="s">
        <v>215</v>
      </c>
      <c r="C69" s="4">
        <v>45251.733344907407</v>
      </c>
      <c r="D69" t="s">
        <v>119</v>
      </c>
      <c r="E69" t="s">
        <v>15</v>
      </c>
      <c r="F69" t="s">
        <v>22</v>
      </c>
      <c r="G69" t="s">
        <v>120</v>
      </c>
      <c r="H69" t="s">
        <v>144</v>
      </c>
      <c r="I69">
        <v>1</v>
      </c>
      <c r="K69">
        <v>10</v>
      </c>
    </row>
    <row r="70" spans="2:11" x14ac:dyDescent="0.25">
      <c r="B70" t="s">
        <v>215</v>
      </c>
      <c r="C70" s="4">
        <v>45251.733344907407</v>
      </c>
      <c r="D70" t="s">
        <v>83</v>
      </c>
      <c r="E70" t="s">
        <v>10</v>
      </c>
      <c r="F70" t="s">
        <v>11</v>
      </c>
      <c r="G70" t="s">
        <v>84</v>
      </c>
      <c r="H70" t="s">
        <v>85</v>
      </c>
      <c r="I70">
        <v>1</v>
      </c>
      <c r="K70">
        <v>10</v>
      </c>
    </row>
    <row r="71" spans="2:11" x14ac:dyDescent="0.25">
      <c r="B71" t="s">
        <v>215</v>
      </c>
      <c r="C71" s="4">
        <v>45251.733344907407</v>
      </c>
      <c r="D71" t="s">
        <v>86</v>
      </c>
      <c r="E71" t="s">
        <v>10</v>
      </c>
      <c r="F71" t="s">
        <v>32</v>
      </c>
      <c r="G71" t="s">
        <v>87</v>
      </c>
      <c r="H71" t="s">
        <v>88</v>
      </c>
      <c r="I71">
        <v>1</v>
      </c>
      <c r="K71">
        <v>10</v>
      </c>
    </row>
    <row r="72" spans="2:11" x14ac:dyDescent="0.25">
      <c r="B72" t="s">
        <v>215</v>
      </c>
      <c r="C72" s="4">
        <v>45251.733344907407</v>
      </c>
      <c r="D72" t="s">
        <v>135</v>
      </c>
      <c r="E72" t="s">
        <v>10</v>
      </c>
      <c r="F72" t="s">
        <v>32</v>
      </c>
      <c r="G72" t="s">
        <v>39</v>
      </c>
      <c r="H72" t="s">
        <v>136</v>
      </c>
      <c r="I72">
        <v>1</v>
      </c>
      <c r="K72">
        <v>10</v>
      </c>
    </row>
    <row r="73" spans="2:11" x14ac:dyDescent="0.25">
      <c r="B73" t="s">
        <v>215</v>
      </c>
      <c r="C73" s="4">
        <v>45251.733344907407</v>
      </c>
      <c r="D73" t="s">
        <v>89</v>
      </c>
      <c r="E73" t="s">
        <v>10</v>
      </c>
      <c r="F73" t="s">
        <v>32</v>
      </c>
      <c r="G73" t="s">
        <v>39</v>
      </c>
      <c r="H73" t="s">
        <v>90</v>
      </c>
      <c r="I73">
        <v>1</v>
      </c>
      <c r="K73">
        <v>10</v>
      </c>
    </row>
    <row r="74" spans="2:11" x14ac:dyDescent="0.25">
      <c r="B74" t="s">
        <v>215</v>
      </c>
      <c r="C74" s="4">
        <v>45251.733344907407</v>
      </c>
      <c r="D74" t="s">
        <v>91</v>
      </c>
      <c r="E74" t="s">
        <v>10</v>
      </c>
      <c r="F74" t="s">
        <v>32</v>
      </c>
      <c r="G74" t="s">
        <v>39</v>
      </c>
      <c r="H74" t="s">
        <v>92</v>
      </c>
      <c r="I74">
        <v>1</v>
      </c>
      <c r="K74">
        <v>10</v>
      </c>
    </row>
    <row r="75" spans="2:11" x14ac:dyDescent="0.25">
      <c r="B75" t="s">
        <v>215</v>
      </c>
      <c r="C75" s="4">
        <v>45251.733344907407</v>
      </c>
      <c r="D75" t="s">
        <v>93</v>
      </c>
      <c r="E75" t="s">
        <v>10</v>
      </c>
      <c r="F75" t="s">
        <v>32</v>
      </c>
      <c r="G75" t="s">
        <v>87</v>
      </c>
      <c r="H75" t="s">
        <v>94</v>
      </c>
      <c r="I75">
        <v>2</v>
      </c>
      <c r="K75">
        <v>10</v>
      </c>
    </row>
    <row r="76" spans="2:11" x14ac:dyDescent="0.25">
      <c r="B76" t="s">
        <v>215</v>
      </c>
      <c r="C76" s="4">
        <v>45251.733344907407</v>
      </c>
      <c r="D76" t="s">
        <v>95</v>
      </c>
      <c r="E76" t="s">
        <v>10</v>
      </c>
      <c r="F76" t="s">
        <v>32</v>
      </c>
      <c r="G76" t="s">
        <v>39</v>
      </c>
      <c r="H76" t="s">
        <v>96</v>
      </c>
      <c r="I76">
        <v>2</v>
      </c>
      <c r="K76">
        <v>10</v>
      </c>
    </row>
    <row r="77" spans="2:11" x14ac:dyDescent="0.25">
      <c r="B77" t="s">
        <v>215</v>
      </c>
      <c r="C77" s="4">
        <v>45251.733344907407</v>
      </c>
      <c r="D77" t="s">
        <v>97</v>
      </c>
      <c r="E77" t="s">
        <v>10</v>
      </c>
      <c r="F77" t="s">
        <v>32</v>
      </c>
      <c r="G77" t="s">
        <v>39</v>
      </c>
      <c r="H77" t="s">
        <v>98</v>
      </c>
      <c r="I77">
        <v>2</v>
      </c>
      <c r="K77">
        <v>10</v>
      </c>
    </row>
    <row r="78" spans="2:11" x14ac:dyDescent="0.25">
      <c r="B78" t="s">
        <v>215</v>
      </c>
      <c r="C78" s="4">
        <v>45251.733344907407</v>
      </c>
      <c r="D78" t="s">
        <v>99</v>
      </c>
      <c r="E78" t="s">
        <v>10</v>
      </c>
      <c r="F78" t="s">
        <v>32</v>
      </c>
      <c r="G78" t="s">
        <v>39</v>
      </c>
      <c r="H78" t="s">
        <v>100</v>
      </c>
      <c r="I78">
        <v>161</v>
      </c>
      <c r="K78">
        <v>10</v>
      </c>
    </row>
    <row r="79" spans="2:11" x14ac:dyDescent="0.25">
      <c r="B79" t="s">
        <v>215</v>
      </c>
      <c r="C79" s="4">
        <v>45251.733344907407</v>
      </c>
      <c r="D79" t="s">
        <v>101</v>
      </c>
      <c r="E79" t="s">
        <v>10</v>
      </c>
      <c r="F79" t="s">
        <v>32</v>
      </c>
      <c r="G79" t="s">
        <v>39</v>
      </c>
      <c r="H79" t="s">
        <v>102</v>
      </c>
      <c r="I79">
        <v>39</v>
      </c>
      <c r="K79">
        <v>10</v>
      </c>
    </row>
  </sheetData>
  <hyperlinks>
    <hyperlink ref="A2" location="'Síntese Resultados'!A1" display="Voltar para a página Síntese de Resultados" xr:uid="{40E87F23-B698-4657-A70B-9BCDD9A83119}"/>
  </hyperlinks>
  <pageMargins left="0.7" right="0.7" top="0.75" bottom="0.75" header="0.3" footer="0.3"/>
  <drawing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FF265-FAF1-40BB-BA99-3BA86F518A13}">
  <dimension ref="A2:K77"/>
  <sheetViews>
    <sheetView workbookViewId="0">
      <selection activeCell="B40" sqref="B40"/>
    </sheetView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224</v>
      </c>
      <c r="C41" s="4">
        <v>45251.877280092594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20</v>
      </c>
      <c r="K41">
        <v>10</v>
      </c>
    </row>
    <row r="42" spans="2:11" x14ac:dyDescent="0.25">
      <c r="B42" t="s">
        <v>224</v>
      </c>
      <c r="C42" s="4">
        <v>45251.877280092594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224</v>
      </c>
      <c r="C43" s="4">
        <v>45251.877280092594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224</v>
      </c>
      <c r="C44" s="4">
        <v>45251.877280092594</v>
      </c>
      <c r="D44" t="s">
        <v>21</v>
      </c>
      <c r="E44" t="s">
        <v>15</v>
      </c>
      <c r="F44" t="s">
        <v>22</v>
      </c>
      <c r="G44" t="s">
        <v>23</v>
      </c>
      <c r="H44" t="s">
        <v>141</v>
      </c>
      <c r="I44">
        <v>2</v>
      </c>
      <c r="K44">
        <v>10</v>
      </c>
    </row>
    <row r="45" spans="2:11" x14ac:dyDescent="0.25">
      <c r="B45" t="s">
        <v>224</v>
      </c>
      <c r="C45" s="4">
        <v>45251.877280092594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224</v>
      </c>
      <c r="C46" s="4">
        <v>45251.877280092594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224</v>
      </c>
      <c r="C47" s="4">
        <v>45251.877280092594</v>
      </c>
      <c r="D47" t="s">
        <v>38</v>
      </c>
      <c r="E47" t="s">
        <v>10</v>
      </c>
      <c r="F47" t="s">
        <v>11</v>
      </c>
      <c r="G47" t="s">
        <v>39</v>
      </c>
      <c r="H47" t="s">
        <v>40</v>
      </c>
      <c r="I47">
        <v>0</v>
      </c>
      <c r="K47">
        <v>10</v>
      </c>
    </row>
    <row r="48" spans="2:11" x14ac:dyDescent="0.25">
      <c r="B48" t="s">
        <v>224</v>
      </c>
      <c r="C48" s="4">
        <v>45251.877280092594</v>
      </c>
      <c r="D48" t="s">
        <v>41</v>
      </c>
      <c r="E48" t="s">
        <v>15</v>
      </c>
      <c r="F48" t="s">
        <v>11</v>
      </c>
      <c r="G48" t="s">
        <v>42</v>
      </c>
      <c r="H48" t="s">
        <v>176</v>
      </c>
      <c r="I48">
        <v>1</v>
      </c>
      <c r="J48" t="s">
        <v>177</v>
      </c>
      <c r="K48">
        <v>10</v>
      </c>
    </row>
    <row r="49" spans="2:11" x14ac:dyDescent="0.25">
      <c r="B49" t="s">
        <v>224</v>
      </c>
      <c r="C49" s="4">
        <v>45251.877280092594</v>
      </c>
      <c r="D49" t="s">
        <v>45</v>
      </c>
      <c r="E49" t="s">
        <v>10</v>
      </c>
      <c r="F49" t="s">
        <v>11</v>
      </c>
      <c r="G49" t="s">
        <v>46</v>
      </c>
      <c r="H49" t="s">
        <v>47</v>
      </c>
      <c r="I49">
        <v>1</v>
      </c>
      <c r="J49" t="s">
        <v>223</v>
      </c>
      <c r="K49">
        <v>10</v>
      </c>
    </row>
    <row r="50" spans="2:11" x14ac:dyDescent="0.25">
      <c r="B50" t="s">
        <v>224</v>
      </c>
      <c r="C50" s="4">
        <v>45251.877280092594</v>
      </c>
      <c r="D50" t="s">
        <v>49</v>
      </c>
      <c r="E50" t="s">
        <v>10</v>
      </c>
      <c r="F50" t="s">
        <v>11</v>
      </c>
      <c r="G50" t="s">
        <v>39</v>
      </c>
      <c r="H50" t="s">
        <v>50</v>
      </c>
      <c r="I50">
        <v>2</v>
      </c>
      <c r="K50">
        <v>10</v>
      </c>
    </row>
    <row r="51" spans="2:11" x14ac:dyDescent="0.25">
      <c r="B51" t="s">
        <v>224</v>
      </c>
      <c r="C51" s="4">
        <v>45251.877280092594</v>
      </c>
      <c r="D51" t="s">
        <v>130</v>
      </c>
      <c r="E51" t="s">
        <v>10</v>
      </c>
      <c r="F51" t="s">
        <v>11</v>
      </c>
      <c r="G51" t="s">
        <v>39</v>
      </c>
      <c r="H51" t="s">
        <v>131</v>
      </c>
      <c r="I51">
        <v>16</v>
      </c>
      <c r="K51">
        <v>10</v>
      </c>
    </row>
    <row r="52" spans="2:11" x14ac:dyDescent="0.25">
      <c r="B52" t="s">
        <v>224</v>
      </c>
      <c r="C52" s="4">
        <v>45251.877280092594</v>
      </c>
      <c r="D52" t="s">
        <v>132</v>
      </c>
      <c r="E52" t="s">
        <v>10</v>
      </c>
      <c r="F52" t="s">
        <v>11</v>
      </c>
      <c r="G52" t="s">
        <v>39</v>
      </c>
      <c r="H52" t="s">
        <v>133</v>
      </c>
      <c r="I52">
        <v>2</v>
      </c>
      <c r="K52">
        <v>10</v>
      </c>
    </row>
    <row r="53" spans="2:11" x14ac:dyDescent="0.25">
      <c r="B53" t="s">
        <v>224</v>
      </c>
      <c r="C53" s="4">
        <v>45251.877280092594</v>
      </c>
      <c r="D53" t="s">
        <v>51</v>
      </c>
      <c r="E53" t="s">
        <v>10</v>
      </c>
      <c r="F53" t="s">
        <v>11</v>
      </c>
      <c r="G53" t="s">
        <v>39</v>
      </c>
      <c r="H53" t="s">
        <v>52</v>
      </c>
      <c r="I53">
        <v>39</v>
      </c>
      <c r="K53">
        <v>10</v>
      </c>
    </row>
    <row r="54" spans="2:11" x14ac:dyDescent="0.25">
      <c r="B54" t="s">
        <v>224</v>
      </c>
      <c r="C54" s="4">
        <v>45251.877280092594</v>
      </c>
      <c r="D54" t="s">
        <v>53</v>
      </c>
      <c r="E54" t="s">
        <v>10</v>
      </c>
      <c r="F54" t="s">
        <v>11</v>
      </c>
      <c r="H54" t="s">
        <v>54</v>
      </c>
      <c r="I54">
        <v>39</v>
      </c>
      <c r="K54">
        <v>10</v>
      </c>
    </row>
    <row r="55" spans="2:11" x14ac:dyDescent="0.25">
      <c r="B55" t="s">
        <v>224</v>
      </c>
      <c r="C55" s="4">
        <v>45251.877280092594</v>
      </c>
      <c r="D55" t="s">
        <v>55</v>
      </c>
      <c r="E55" t="s">
        <v>10</v>
      </c>
      <c r="F55" t="s">
        <v>11</v>
      </c>
      <c r="H55" t="s">
        <v>56</v>
      </c>
      <c r="I55">
        <v>39</v>
      </c>
      <c r="K55">
        <v>10</v>
      </c>
    </row>
    <row r="56" spans="2:11" x14ac:dyDescent="0.25">
      <c r="B56" t="s">
        <v>224</v>
      </c>
      <c r="C56" s="4">
        <v>45251.877280092594</v>
      </c>
      <c r="D56" t="s">
        <v>57</v>
      </c>
      <c r="E56" t="s">
        <v>10</v>
      </c>
      <c r="F56" t="s">
        <v>11</v>
      </c>
      <c r="H56" t="s">
        <v>58</v>
      </c>
      <c r="I56">
        <v>1</v>
      </c>
      <c r="K56">
        <v>10</v>
      </c>
    </row>
    <row r="57" spans="2:11" x14ac:dyDescent="0.25">
      <c r="B57" t="s">
        <v>224</v>
      </c>
      <c r="C57" s="4">
        <v>45251.877280092594</v>
      </c>
      <c r="D57" t="s">
        <v>59</v>
      </c>
      <c r="E57" t="s">
        <v>10</v>
      </c>
      <c r="F57" t="s">
        <v>11</v>
      </c>
      <c r="H57" t="s">
        <v>60</v>
      </c>
      <c r="I57">
        <v>1</v>
      </c>
      <c r="K57">
        <v>10</v>
      </c>
    </row>
    <row r="58" spans="2:11" x14ac:dyDescent="0.25">
      <c r="B58" t="s">
        <v>224</v>
      </c>
      <c r="C58" s="4">
        <v>45251.877280092594</v>
      </c>
      <c r="D58" t="s">
        <v>61</v>
      </c>
      <c r="E58" t="s">
        <v>10</v>
      </c>
      <c r="F58" t="s">
        <v>11</v>
      </c>
      <c r="G58" t="s">
        <v>62</v>
      </c>
      <c r="H58" t="s">
        <v>63</v>
      </c>
      <c r="I58">
        <v>16</v>
      </c>
      <c r="K58">
        <v>10</v>
      </c>
    </row>
    <row r="59" spans="2:11" x14ac:dyDescent="0.25">
      <c r="B59" t="s">
        <v>224</v>
      </c>
      <c r="C59" s="4">
        <v>45251.877280092594</v>
      </c>
      <c r="D59" t="s">
        <v>64</v>
      </c>
      <c r="E59" t="s">
        <v>10</v>
      </c>
      <c r="F59" t="s">
        <v>32</v>
      </c>
      <c r="G59" t="s">
        <v>65</v>
      </c>
      <c r="H59" t="s">
        <v>66</v>
      </c>
      <c r="I59">
        <v>2</v>
      </c>
      <c r="K59">
        <v>10</v>
      </c>
    </row>
    <row r="60" spans="2:11" x14ac:dyDescent="0.25">
      <c r="B60" t="s">
        <v>224</v>
      </c>
      <c r="C60" s="4">
        <v>45251.877280092594</v>
      </c>
      <c r="D60" t="s">
        <v>67</v>
      </c>
      <c r="E60" t="s">
        <v>10</v>
      </c>
      <c r="F60" t="s">
        <v>11</v>
      </c>
      <c r="G60" t="s">
        <v>62</v>
      </c>
      <c r="H60" t="s">
        <v>68</v>
      </c>
      <c r="I60">
        <v>39</v>
      </c>
      <c r="K60">
        <v>10</v>
      </c>
    </row>
    <row r="61" spans="2:11" x14ac:dyDescent="0.25">
      <c r="B61" t="s">
        <v>224</v>
      </c>
      <c r="C61" s="4">
        <v>45251.877280092594</v>
      </c>
      <c r="D61" t="s">
        <v>69</v>
      </c>
      <c r="E61" t="s">
        <v>10</v>
      </c>
      <c r="F61" t="s">
        <v>11</v>
      </c>
      <c r="G61" t="s">
        <v>62</v>
      </c>
      <c r="H61" t="s">
        <v>70</v>
      </c>
      <c r="I61">
        <v>24</v>
      </c>
      <c r="K61">
        <v>10</v>
      </c>
    </row>
    <row r="62" spans="2:11" x14ac:dyDescent="0.25">
      <c r="B62" t="s">
        <v>224</v>
      </c>
      <c r="C62" s="4">
        <v>45251.877280092594</v>
      </c>
      <c r="D62" t="s">
        <v>71</v>
      </c>
      <c r="E62" t="s">
        <v>10</v>
      </c>
      <c r="F62" t="s">
        <v>11</v>
      </c>
      <c r="G62" t="s">
        <v>36</v>
      </c>
      <c r="H62" t="s">
        <v>72</v>
      </c>
      <c r="I62">
        <v>56</v>
      </c>
      <c r="K62">
        <v>10</v>
      </c>
    </row>
    <row r="63" spans="2:11" x14ac:dyDescent="0.25">
      <c r="B63" t="s">
        <v>224</v>
      </c>
      <c r="C63" s="4">
        <v>45251.877280092594</v>
      </c>
      <c r="D63" t="s">
        <v>73</v>
      </c>
      <c r="E63" t="s">
        <v>10</v>
      </c>
      <c r="F63" t="s">
        <v>11</v>
      </c>
      <c r="G63" t="s">
        <v>62</v>
      </c>
      <c r="H63" t="s">
        <v>74</v>
      </c>
      <c r="I63">
        <v>51</v>
      </c>
      <c r="K63">
        <v>10</v>
      </c>
    </row>
    <row r="64" spans="2:11" x14ac:dyDescent="0.25">
      <c r="B64" t="s">
        <v>224</v>
      </c>
      <c r="C64" s="4">
        <v>45251.877280092594</v>
      </c>
      <c r="D64" t="s">
        <v>75</v>
      </c>
      <c r="E64" t="s">
        <v>10</v>
      </c>
      <c r="F64" t="s">
        <v>32</v>
      </c>
      <c r="G64" t="s">
        <v>76</v>
      </c>
      <c r="H64" t="s">
        <v>77</v>
      </c>
      <c r="I64">
        <v>1</v>
      </c>
      <c r="K64">
        <v>10</v>
      </c>
    </row>
    <row r="65" spans="2:11" x14ac:dyDescent="0.25">
      <c r="B65" t="s">
        <v>224</v>
      </c>
      <c r="C65" s="4">
        <v>45251.877280092594</v>
      </c>
      <c r="D65" t="s">
        <v>78</v>
      </c>
      <c r="E65" t="s">
        <v>10</v>
      </c>
      <c r="F65" t="s">
        <v>32</v>
      </c>
      <c r="G65" t="s">
        <v>79</v>
      </c>
      <c r="H65" t="s">
        <v>80</v>
      </c>
      <c r="I65">
        <v>40</v>
      </c>
      <c r="K65">
        <v>10</v>
      </c>
    </row>
    <row r="66" spans="2:11" x14ac:dyDescent="0.25">
      <c r="B66" t="s">
        <v>224</v>
      </c>
      <c r="C66" s="4">
        <v>45251.877280092594</v>
      </c>
      <c r="D66" t="s">
        <v>81</v>
      </c>
      <c r="E66" t="s">
        <v>10</v>
      </c>
      <c r="F66" t="s">
        <v>11</v>
      </c>
      <c r="G66" t="s">
        <v>39</v>
      </c>
      <c r="H66" t="s">
        <v>82</v>
      </c>
      <c r="I66">
        <v>1</v>
      </c>
      <c r="K66">
        <v>10</v>
      </c>
    </row>
    <row r="67" spans="2:11" x14ac:dyDescent="0.25">
      <c r="B67" t="s">
        <v>224</v>
      </c>
      <c r="C67" s="4">
        <v>45251.877280092594</v>
      </c>
      <c r="D67" t="s">
        <v>119</v>
      </c>
      <c r="E67" t="s">
        <v>15</v>
      </c>
      <c r="F67" t="s">
        <v>22</v>
      </c>
      <c r="G67" t="s">
        <v>120</v>
      </c>
      <c r="H67" t="s">
        <v>144</v>
      </c>
      <c r="I67">
        <v>1</v>
      </c>
      <c r="K67">
        <v>10</v>
      </c>
    </row>
    <row r="68" spans="2:11" x14ac:dyDescent="0.25">
      <c r="B68" t="s">
        <v>224</v>
      </c>
      <c r="C68" s="4">
        <v>45251.877280092594</v>
      </c>
      <c r="D68" t="s">
        <v>83</v>
      </c>
      <c r="E68" t="s">
        <v>10</v>
      </c>
      <c r="F68" t="s">
        <v>11</v>
      </c>
      <c r="G68" t="s">
        <v>84</v>
      </c>
      <c r="H68" t="s">
        <v>85</v>
      </c>
      <c r="I68">
        <v>1</v>
      </c>
      <c r="K68">
        <v>10</v>
      </c>
    </row>
    <row r="69" spans="2:11" x14ac:dyDescent="0.25">
      <c r="B69" t="s">
        <v>224</v>
      </c>
      <c r="C69" s="4">
        <v>45251.877280092594</v>
      </c>
      <c r="D69" t="s">
        <v>86</v>
      </c>
      <c r="E69" t="s">
        <v>10</v>
      </c>
      <c r="F69" t="s">
        <v>32</v>
      </c>
      <c r="G69" t="s">
        <v>87</v>
      </c>
      <c r="H69" t="s">
        <v>88</v>
      </c>
      <c r="I69">
        <v>1</v>
      </c>
      <c r="K69">
        <v>10</v>
      </c>
    </row>
    <row r="70" spans="2:11" x14ac:dyDescent="0.25">
      <c r="B70" t="s">
        <v>224</v>
      </c>
      <c r="C70" s="4">
        <v>45251.877280092594</v>
      </c>
      <c r="D70" t="s">
        <v>135</v>
      </c>
      <c r="E70" t="s">
        <v>10</v>
      </c>
      <c r="F70" t="s">
        <v>32</v>
      </c>
      <c r="G70" t="s">
        <v>39</v>
      </c>
      <c r="H70" t="s">
        <v>136</v>
      </c>
      <c r="I70">
        <v>1</v>
      </c>
      <c r="K70">
        <v>10</v>
      </c>
    </row>
    <row r="71" spans="2:11" x14ac:dyDescent="0.25">
      <c r="B71" t="s">
        <v>224</v>
      </c>
      <c r="C71" s="4">
        <v>45251.877280092594</v>
      </c>
      <c r="D71" t="s">
        <v>89</v>
      </c>
      <c r="E71" t="s">
        <v>10</v>
      </c>
      <c r="F71" t="s">
        <v>32</v>
      </c>
      <c r="G71" t="s">
        <v>39</v>
      </c>
      <c r="H71" t="s">
        <v>90</v>
      </c>
      <c r="I71">
        <v>1</v>
      </c>
      <c r="K71">
        <v>10</v>
      </c>
    </row>
    <row r="72" spans="2:11" x14ac:dyDescent="0.25">
      <c r="B72" t="s">
        <v>224</v>
      </c>
      <c r="C72" s="4">
        <v>45251.877280092594</v>
      </c>
      <c r="D72" t="s">
        <v>91</v>
      </c>
      <c r="E72" t="s">
        <v>10</v>
      </c>
      <c r="F72" t="s">
        <v>32</v>
      </c>
      <c r="G72" t="s">
        <v>39</v>
      </c>
      <c r="H72" t="s">
        <v>92</v>
      </c>
      <c r="I72">
        <v>1</v>
      </c>
      <c r="K72">
        <v>10</v>
      </c>
    </row>
    <row r="73" spans="2:11" x14ac:dyDescent="0.25">
      <c r="B73" t="s">
        <v>224</v>
      </c>
      <c r="C73" s="4">
        <v>45251.877280092594</v>
      </c>
      <c r="D73" t="s">
        <v>93</v>
      </c>
      <c r="E73" t="s">
        <v>10</v>
      </c>
      <c r="F73" t="s">
        <v>32</v>
      </c>
      <c r="G73" t="s">
        <v>87</v>
      </c>
      <c r="H73" t="s">
        <v>94</v>
      </c>
      <c r="I73">
        <v>1</v>
      </c>
      <c r="K73">
        <v>10</v>
      </c>
    </row>
    <row r="74" spans="2:11" x14ac:dyDescent="0.25">
      <c r="B74" t="s">
        <v>224</v>
      </c>
      <c r="C74" s="4">
        <v>45251.877280092594</v>
      </c>
      <c r="D74" t="s">
        <v>95</v>
      </c>
      <c r="E74" t="s">
        <v>10</v>
      </c>
      <c r="F74" t="s">
        <v>32</v>
      </c>
      <c r="G74" t="s">
        <v>39</v>
      </c>
      <c r="H74" t="s">
        <v>96</v>
      </c>
      <c r="I74">
        <v>1</v>
      </c>
      <c r="K74">
        <v>10</v>
      </c>
    </row>
    <row r="75" spans="2:11" x14ac:dyDescent="0.25">
      <c r="B75" t="s">
        <v>224</v>
      </c>
      <c r="C75" s="4">
        <v>45251.877280092594</v>
      </c>
      <c r="D75" t="s">
        <v>97</v>
      </c>
      <c r="E75" t="s">
        <v>10</v>
      </c>
      <c r="F75" t="s">
        <v>32</v>
      </c>
      <c r="G75" t="s">
        <v>39</v>
      </c>
      <c r="H75" t="s">
        <v>98</v>
      </c>
      <c r="I75">
        <v>1</v>
      </c>
      <c r="K75">
        <v>10</v>
      </c>
    </row>
    <row r="76" spans="2:11" x14ac:dyDescent="0.25">
      <c r="B76" t="s">
        <v>224</v>
      </c>
      <c r="C76" s="4">
        <v>45251.877280092594</v>
      </c>
      <c r="D76" t="s">
        <v>99</v>
      </c>
      <c r="E76" t="s">
        <v>10</v>
      </c>
      <c r="F76" t="s">
        <v>32</v>
      </c>
      <c r="G76" t="s">
        <v>39</v>
      </c>
      <c r="H76" t="s">
        <v>100</v>
      </c>
      <c r="I76">
        <v>57</v>
      </c>
      <c r="K76">
        <v>10</v>
      </c>
    </row>
    <row r="77" spans="2:11" x14ac:dyDescent="0.25">
      <c r="B77" t="s">
        <v>224</v>
      </c>
      <c r="C77" s="4">
        <v>45251.877280092594</v>
      </c>
      <c r="D77" t="s">
        <v>101</v>
      </c>
      <c r="E77" t="s">
        <v>10</v>
      </c>
      <c r="F77" t="s">
        <v>32</v>
      </c>
      <c r="G77" t="s">
        <v>39</v>
      </c>
      <c r="H77" t="s">
        <v>102</v>
      </c>
      <c r="I77">
        <v>12</v>
      </c>
      <c r="K77">
        <v>10</v>
      </c>
    </row>
  </sheetData>
  <hyperlinks>
    <hyperlink ref="A2" location="'Síntese Resultados'!A1" display="Voltar para a página Síntese de Resultados" xr:uid="{A11E741B-5EB8-4F16-8A35-83BAC920C321}"/>
  </hyperlinks>
  <pageMargins left="0.7" right="0.7" top="0.75" bottom="0.75" header="0.3" footer="0.3"/>
  <drawing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2D7AD-5226-4929-84EF-DE1CDD75A359}">
  <dimension ref="A2:K75"/>
  <sheetViews>
    <sheetView topLeftCell="A19" workbookViewId="0">
      <selection activeCell="B40" sqref="B40"/>
    </sheetView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227</v>
      </c>
      <c r="C41" s="4">
        <v>45252.445717592593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36</v>
      </c>
      <c r="K41">
        <v>10</v>
      </c>
    </row>
    <row r="42" spans="2:11" x14ac:dyDescent="0.25">
      <c r="B42" t="s">
        <v>227</v>
      </c>
      <c r="C42" s="4">
        <v>45252.445717592593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227</v>
      </c>
      <c r="C43" s="4">
        <v>45252.445717592593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227</v>
      </c>
      <c r="C44" s="4">
        <v>45252.445717592593</v>
      </c>
      <c r="D44" t="s">
        <v>21</v>
      </c>
      <c r="E44" t="s">
        <v>15</v>
      </c>
      <c r="F44" t="s">
        <v>22</v>
      </c>
      <c r="G44" t="s">
        <v>23</v>
      </c>
      <c r="H44" t="s">
        <v>126</v>
      </c>
      <c r="I44">
        <v>1</v>
      </c>
      <c r="K44">
        <v>10</v>
      </c>
    </row>
    <row r="45" spans="2:11" x14ac:dyDescent="0.25">
      <c r="B45" t="s">
        <v>227</v>
      </c>
      <c r="C45" s="4">
        <v>45252.445717592593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227</v>
      </c>
      <c r="C46" s="4">
        <v>45252.445717592593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227</v>
      </c>
      <c r="C47" s="4">
        <v>45252.445717592593</v>
      </c>
      <c r="D47" t="s">
        <v>31</v>
      </c>
      <c r="E47" t="s">
        <v>15</v>
      </c>
      <c r="F47" t="s">
        <v>32</v>
      </c>
      <c r="G47" t="s">
        <v>33</v>
      </c>
      <c r="H47" t="s">
        <v>228</v>
      </c>
      <c r="I47">
        <v>181</v>
      </c>
      <c r="K47">
        <v>10</v>
      </c>
    </row>
    <row r="48" spans="2:11" x14ac:dyDescent="0.25">
      <c r="B48" t="s">
        <v>227</v>
      </c>
      <c r="C48" s="4">
        <v>45252.445717592593</v>
      </c>
      <c r="D48" t="s">
        <v>35</v>
      </c>
      <c r="E48" t="s">
        <v>15</v>
      </c>
      <c r="F48" t="s">
        <v>11</v>
      </c>
      <c r="G48" t="s">
        <v>36</v>
      </c>
      <c r="H48" t="s">
        <v>229</v>
      </c>
      <c r="I48">
        <v>4</v>
      </c>
      <c r="K48">
        <v>10</v>
      </c>
    </row>
    <row r="49" spans="2:11" x14ac:dyDescent="0.25">
      <c r="B49" t="s">
        <v>227</v>
      </c>
      <c r="C49" s="4">
        <v>45252.445717592593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227</v>
      </c>
      <c r="C50" s="4">
        <v>45252.445717592593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227</v>
      </c>
      <c r="C51" s="4">
        <v>45252.445717592593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226</v>
      </c>
      <c r="K51">
        <v>10</v>
      </c>
    </row>
    <row r="52" spans="2:11" x14ac:dyDescent="0.25">
      <c r="B52" t="s">
        <v>227</v>
      </c>
      <c r="C52" s="4">
        <v>45252.445717592593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1</v>
      </c>
      <c r="K52">
        <v>10</v>
      </c>
    </row>
    <row r="53" spans="2:11" x14ac:dyDescent="0.25">
      <c r="B53" t="s">
        <v>227</v>
      </c>
      <c r="C53" s="4">
        <v>45252.445717592593</v>
      </c>
      <c r="D53" t="s">
        <v>130</v>
      </c>
      <c r="E53" t="s">
        <v>10</v>
      </c>
      <c r="F53" t="s">
        <v>11</v>
      </c>
      <c r="G53" t="s">
        <v>39</v>
      </c>
      <c r="H53" t="s">
        <v>131</v>
      </c>
      <c r="I53">
        <v>3</v>
      </c>
      <c r="K53">
        <v>10</v>
      </c>
    </row>
    <row r="54" spans="2:11" x14ac:dyDescent="0.25">
      <c r="B54" t="s">
        <v>227</v>
      </c>
      <c r="C54" s="4">
        <v>45252.445717592593</v>
      </c>
      <c r="D54" t="s">
        <v>132</v>
      </c>
      <c r="E54" t="s">
        <v>10</v>
      </c>
      <c r="F54" t="s">
        <v>11</v>
      </c>
      <c r="G54" t="s">
        <v>39</v>
      </c>
      <c r="H54" t="s">
        <v>133</v>
      </c>
      <c r="I54">
        <v>1</v>
      </c>
      <c r="K54">
        <v>10</v>
      </c>
    </row>
    <row r="55" spans="2:11" x14ac:dyDescent="0.25">
      <c r="B55" t="s">
        <v>227</v>
      </c>
      <c r="C55" s="4">
        <v>45252.445717592593</v>
      </c>
      <c r="D55" t="s">
        <v>51</v>
      </c>
      <c r="E55" t="s">
        <v>10</v>
      </c>
      <c r="F55" t="s">
        <v>11</v>
      </c>
      <c r="G55" t="s">
        <v>39</v>
      </c>
      <c r="H55" t="s">
        <v>52</v>
      </c>
      <c r="I55">
        <v>16</v>
      </c>
      <c r="K55">
        <v>10</v>
      </c>
    </row>
    <row r="56" spans="2:11" x14ac:dyDescent="0.25">
      <c r="B56" t="s">
        <v>227</v>
      </c>
      <c r="C56" s="4">
        <v>45252.445717592593</v>
      </c>
      <c r="D56" t="s">
        <v>53</v>
      </c>
      <c r="E56" t="s">
        <v>10</v>
      </c>
      <c r="F56" t="s">
        <v>11</v>
      </c>
      <c r="H56" t="s">
        <v>54</v>
      </c>
      <c r="I56">
        <v>16</v>
      </c>
      <c r="K56">
        <v>10</v>
      </c>
    </row>
    <row r="57" spans="2:11" x14ac:dyDescent="0.25">
      <c r="B57" t="s">
        <v>227</v>
      </c>
      <c r="C57" s="4">
        <v>45252.445717592593</v>
      </c>
      <c r="D57" t="s">
        <v>55</v>
      </c>
      <c r="E57" t="s">
        <v>10</v>
      </c>
      <c r="F57" t="s">
        <v>11</v>
      </c>
      <c r="H57" t="s">
        <v>56</v>
      </c>
      <c r="I57">
        <v>50</v>
      </c>
      <c r="K57">
        <v>10</v>
      </c>
    </row>
    <row r="58" spans="2:11" x14ac:dyDescent="0.25">
      <c r="B58" t="s">
        <v>227</v>
      </c>
      <c r="C58" s="4">
        <v>45252.445717592593</v>
      </c>
      <c r="D58" t="s">
        <v>57</v>
      </c>
      <c r="E58" t="s">
        <v>10</v>
      </c>
      <c r="F58" t="s">
        <v>11</v>
      </c>
      <c r="H58" t="s">
        <v>58</v>
      </c>
      <c r="I58">
        <v>19</v>
      </c>
      <c r="K58">
        <v>10</v>
      </c>
    </row>
    <row r="59" spans="2:11" x14ac:dyDescent="0.25">
      <c r="B59" t="s">
        <v>227</v>
      </c>
      <c r="C59" s="4">
        <v>45252.445717592593</v>
      </c>
      <c r="D59" t="s">
        <v>59</v>
      </c>
      <c r="E59" t="s">
        <v>10</v>
      </c>
      <c r="F59" t="s">
        <v>11</v>
      </c>
      <c r="H59" t="s">
        <v>60</v>
      </c>
      <c r="I59">
        <v>27</v>
      </c>
      <c r="K59">
        <v>10</v>
      </c>
    </row>
    <row r="60" spans="2:11" x14ac:dyDescent="0.25">
      <c r="B60" t="s">
        <v>227</v>
      </c>
      <c r="C60" s="4">
        <v>45252.445717592593</v>
      </c>
      <c r="D60" t="s">
        <v>61</v>
      </c>
      <c r="E60" t="s">
        <v>10</v>
      </c>
      <c r="F60" t="s">
        <v>11</v>
      </c>
      <c r="G60" t="s">
        <v>62</v>
      </c>
      <c r="H60" t="s">
        <v>63</v>
      </c>
      <c r="I60">
        <v>3</v>
      </c>
      <c r="K60">
        <v>10</v>
      </c>
    </row>
    <row r="61" spans="2:11" x14ac:dyDescent="0.25">
      <c r="B61" t="s">
        <v>227</v>
      </c>
      <c r="C61" s="4">
        <v>45252.445717592593</v>
      </c>
      <c r="D61" t="s">
        <v>67</v>
      </c>
      <c r="E61" t="s">
        <v>10</v>
      </c>
      <c r="F61" t="s">
        <v>11</v>
      </c>
      <c r="G61" t="s">
        <v>62</v>
      </c>
      <c r="H61" t="s">
        <v>68</v>
      </c>
      <c r="I61">
        <v>67</v>
      </c>
      <c r="K61">
        <v>10</v>
      </c>
    </row>
    <row r="62" spans="2:11" x14ac:dyDescent="0.25">
      <c r="B62" t="s">
        <v>227</v>
      </c>
      <c r="C62" s="4">
        <v>45252.445717592593</v>
      </c>
      <c r="D62" t="s">
        <v>69</v>
      </c>
      <c r="E62" t="s">
        <v>10</v>
      </c>
      <c r="F62" t="s">
        <v>11</v>
      </c>
      <c r="G62" t="s">
        <v>62</v>
      </c>
      <c r="H62" t="s">
        <v>70</v>
      </c>
      <c r="I62">
        <v>8</v>
      </c>
      <c r="K62">
        <v>10</v>
      </c>
    </row>
    <row r="63" spans="2:11" x14ac:dyDescent="0.25">
      <c r="B63" t="s">
        <v>227</v>
      </c>
      <c r="C63" s="4">
        <v>45252.445717592593</v>
      </c>
      <c r="D63" t="s">
        <v>71</v>
      </c>
      <c r="E63" t="s">
        <v>10</v>
      </c>
      <c r="F63" t="s">
        <v>11</v>
      </c>
      <c r="G63" t="s">
        <v>36</v>
      </c>
      <c r="H63" t="s">
        <v>72</v>
      </c>
      <c r="I63">
        <v>160</v>
      </c>
      <c r="K63">
        <v>10</v>
      </c>
    </row>
    <row r="64" spans="2:11" x14ac:dyDescent="0.25">
      <c r="B64" t="s">
        <v>227</v>
      </c>
      <c r="C64" s="4">
        <v>45252.445717592593</v>
      </c>
      <c r="D64" t="s">
        <v>73</v>
      </c>
      <c r="E64" t="s">
        <v>10</v>
      </c>
      <c r="F64" t="s">
        <v>11</v>
      </c>
      <c r="G64" t="s">
        <v>62</v>
      </c>
      <c r="H64" t="s">
        <v>74</v>
      </c>
      <c r="I64">
        <v>51</v>
      </c>
      <c r="K64">
        <v>10</v>
      </c>
    </row>
    <row r="65" spans="2:11" x14ac:dyDescent="0.25">
      <c r="B65" t="s">
        <v>227</v>
      </c>
      <c r="C65" s="4">
        <v>45252.445717592593</v>
      </c>
      <c r="D65" t="s">
        <v>75</v>
      </c>
      <c r="E65" t="s">
        <v>10</v>
      </c>
      <c r="F65" t="s">
        <v>32</v>
      </c>
      <c r="G65" t="s">
        <v>76</v>
      </c>
      <c r="H65" t="s">
        <v>77</v>
      </c>
      <c r="I65">
        <v>1</v>
      </c>
      <c r="K65">
        <v>10</v>
      </c>
    </row>
    <row r="66" spans="2:11" x14ac:dyDescent="0.25">
      <c r="B66" t="s">
        <v>227</v>
      </c>
      <c r="C66" s="4">
        <v>45252.445717592593</v>
      </c>
      <c r="D66" t="s">
        <v>78</v>
      </c>
      <c r="E66" t="s">
        <v>10</v>
      </c>
      <c r="F66" t="s">
        <v>32</v>
      </c>
      <c r="G66" t="s">
        <v>79</v>
      </c>
      <c r="H66" t="s">
        <v>80</v>
      </c>
      <c r="I66">
        <v>11</v>
      </c>
      <c r="K66">
        <v>10</v>
      </c>
    </row>
    <row r="67" spans="2:11" x14ac:dyDescent="0.25">
      <c r="B67" t="s">
        <v>227</v>
      </c>
      <c r="C67" s="4">
        <v>45252.445717592593</v>
      </c>
      <c r="D67" t="s">
        <v>83</v>
      </c>
      <c r="E67" t="s">
        <v>10</v>
      </c>
      <c r="F67" t="s">
        <v>11</v>
      </c>
      <c r="G67" t="s">
        <v>84</v>
      </c>
      <c r="H67" t="s">
        <v>85</v>
      </c>
      <c r="I67">
        <v>1</v>
      </c>
      <c r="K67">
        <v>10</v>
      </c>
    </row>
    <row r="68" spans="2:11" x14ac:dyDescent="0.25">
      <c r="B68" t="s">
        <v>227</v>
      </c>
      <c r="C68" s="4">
        <v>45252.445717592593</v>
      </c>
      <c r="D68" t="s">
        <v>86</v>
      </c>
      <c r="E68" t="s">
        <v>10</v>
      </c>
      <c r="F68" t="s">
        <v>32</v>
      </c>
      <c r="G68" t="s">
        <v>87</v>
      </c>
      <c r="H68" t="s">
        <v>88</v>
      </c>
      <c r="I68">
        <v>1</v>
      </c>
      <c r="K68">
        <v>10</v>
      </c>
    </row>
    <row r="69" spans="2:11" x14ac:dyDescent="0.25">
      <c r="B69" t="s">
        <v>227</v>
      </c>
      <c r="C69" s="4">
        <v>45252.445717592593</v>
      </c>
      <c r="D69" t="s">
        <v>89</v>
      </c>
      <c r="E69" t="s">
        <v>10</v>
      </c>
      <c r="F69" t="s">
        <v>32</v>
      </c>
      <c r="G69" t="s">
        <v>39</v>
      </c>
      <c r="H69" t="s">
        <v>90</v>
      </c>
      <c r="I69">
        <v>1</v>
      </c>
      <c r="K69">
        <v>10</v>
      </c>
    </row>
    <row r="70" spans="2:11" x14ac:dyDescent="0.25">
      <c r="B70" t="s">
        <v>227</v>
      </c>
      <c r="C70" s="4">
        <v>45252.445717592593</v>
      </c>
      <c r="D70" t="s">
        <v>91</v>
      </c>
      <c r="E70" t="s">
        <v>10</v>
      </c>
      <c r="F70" t="s">
        <v>32</v>
      </c>
      <c r="G70" t="s">
        <v>39</v>
      </c>
      <c r="H70" t="s">
        <v>92</v>
      </c>
      <c r="I70">
        <v>1</v>
      </c>
      <c r="K70">
        <v>10</v>
      </c>
    </row>
    <row r="71" spans="2:11" x14ac:dyDescent="0.25">
      <c r="B71" t="s">
        <v>227</v>
      </c>
      <c r="C71" s="4">
        <v>45252.445717592593</v>
      </c>
      <c r="D71" t="s">
        <v>93</v>
      </c>
      <c r="E71" t="s">
        <v>10</v>
      </c>
      <c r="F71" t="s">
        <v>32</v>
      </c>
      <c r="G71" t="s">
        <v>87</v>
      </c>
      <c r="H71" t="s">
        <v>94</v>
      </c>
      <c r="I71">
        <v>3</v>
      </c>
      <c r="K71">
        <v>10</v>
      </c>
    </row>
    <row r="72" spans="2:11" x14ac:dyDescent="0.25">
      <c r="B72" t="s">
        <v>227</v>
      </c>
      <c r="C72" s="4">
        <v>45252.445717592593</v>
      </c>
      <c r="D72" t="s">
        <v>95</v>
      </c>
      <c r="E72" t="s">
        <v>10</v>
      </c>
      <c r="F72" t="s">
        <v>32</v>
      </c>
      <c r="G72" t="s">
        <v>39</v>
      </c>
      <c r="H72" t="s">
        <v>96</v>
      </c>
      <c r="I72">
        <v>3</v>
      </c>
      <c r="K72">
        <v>10</v>
      </c>
    </row>
    <row r="73" spans="2:11" x14ac:dyDescent="0.25">
      <c r="B73" t="s">
        <v>227</v>
      </c>
      <c r="C73" s="4">
        <v>45252.445717592593</v>
      </c>
      <c r="D73" t="s">
        <v>97</v>
      </c>
      <c r="E73" t="s">
        <v>10</v>
      </c>
      <c r="F73" t="s">
        <v>32</v>
      </c>
      <c r="G73" t="s">
        <v>39</v>
      </c>
      <c r="H73" t="s">
        <v>98</v>
      </c>
      <c r="I73">
        <v>3</v>
      </c>
      <c r="K73">
        <v>10</v>
      </c>
    </row>
    <row r="74" spans="2:11" x14ac:dyDescent="0.25">
      <c r="B74" t="s">
        <v>227</v>
      </c>
      <c r="C74" s="4">
        <v>45252.445717592593</v>
      </c>
      <c r="D74" t="s">
        <v>99</v>
      </c>
      <c r="E74" t="s">
        <v>10</v>
      </c>
      <c r="F74" t="s">
        <v>32</v>
      </c>
      <c r="G74" t="s">
        <v>39</v>
      </c>
      <c r="H74" t="s">
        <v>100</v>
      </c>
      <c r="I74">
        <v>169</v>
      </c>
      <c r="K74">
        <v>10</v>
      </c>
    </row>
    <row r="75" spans="2:11" x14ac:dyDescent="0.25">
      <c r="B75" t="s">
        <v>227</v>
      </c>
      <c r="C75" s="4">
        <v>45252.445717592593</v>
      </c>
      <c r="D75" t="s">
        <v>101</v>
      </c>
      <c r="E75" t="s">
        <v>10</v>
      </c>
      <c r="F75" t="s">
        <v>32</v>
      </c>
      <c r="G75" t="s">
        <v>39</v>
      </c>
      <c r="H75" t="s">
        <v>102</v>
      </c>
      <c r="I75">
        <v>40</v>
      </c>
      <c r="K75">
        <v>10</v>
      </c>
    </row>
  </sheetData>
  <hyperlinks>
    <hyperlink ref="A2" location="'Síntese Resultados'!A1" display="Voltar para a página Síntese de Resultados" xr:uid="{5EF6FA7D-2050-448B-8817-221F79D9E552}"/>
  </hyperlinks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9621C-6259-4D08-ACE6-388D0F030AEA}">
  <dimension ref="A2:K76"/>
  <sheetViews>
    <sheetView workbookViewId="0">
      <selection activeCell="A2" sqref="A2"/>
    </sheetView>
  </sheetViews>
  <sheetFormatPr defaultRowHeight="15" x14ac:dyDescent="0.25"/>
  <cols>
    <col min="2" max="2" width="20.28515625" bestFit="1" customWidth="1"/>
    <col min="3" max="3" width="15.85546875" bestFit="1" customWidth="1"/>
    <col min="4" max="4" width="17.7109375" bestFit="1" customWidth="1"/>
    <col min="5" max="5" width="14" bestFit="1" customWidth="1"/>
    <col min="6" max="6" width="24.28515625" bestFit="1" customWidth="1"/>
    <col min="7" max="7" width="19.140625" bestFit="1" customWidth="1"/>
    <col min="8" max="8" width="100" customWidth="1"/>
    <col min="9" max="9" width="12.7109375" customWidth="1"/>
    <col min="11" max="11" width="11.42578125" bestFit="1" customWidth="1"/>
  </cols>
  <sheetData>
    <row r="2" spans="1:1" x14ac:dyDescent="0.25">
      <c r="A2" s="3" t="s">
        <v>164</v>
      </c>
    </row>
    <row r="40" spans="2:11" s="6" customFormat="1" ht="30" x14ac:dyDescent="0.25">
      <c r="B40" s="6" t="s">
        <v>7</v>
      </c>
      <c r="C40" s="6" t="s">
        <v>4</v>
      </c>
      <c r="D40" s="6" t="s">
        <v>8</v>
      </c>
      <c r="E40" s="6" t="s">
        <v>103</v>
      </c>
      <c r="F40" s="6" t="s">
        <v>105</v>
      </c>
      <c r="G40" s="6" t="s">
        <v>106</v>
      </c>
      <c r="H40" s="6" t="s">
        <v>107</v>
      </c>
      <c r="I40" s="6" t="s">
        <v>108</v>
      </c>
      <c r="J40" s="6" t="s">
        <v>104</v>
      </c>
      <c r="K40" s="6" t="s">
        <v>109</v>
      </c>
    </row>
    <row r="41" spans="2:11" x14ac:dyDescent="0.25">
      <c r="B41" t="s">
        <v>6</v>
      </c>
      <c r="C41" s="4">
        <v>45247.494988425926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33</v>
      </c>
      <c r="K41">
        <v>10</v>
      </c>
    </row>
    <row r="42" spans="2:11" x14ac:dyDescent="0.25">
      <c r="B42" t="s">
        <v>6</v>
      </c>
      <c r="C42" s="4">
        <v>45247.494988425926</v>
      </c>
      <c r="D42" t="s">
        <v>14</v>
      </c>
      <c r="E42" t="s">
        <v>15</v>
      </c>
      <c r="F42" t="s">
        <v>11</v>
      </c>
      <c r="G42" t="s">
        <v>12</v>
      </c>
      <c r="H42" t="s">
        <v>112</v>
      </c>
      <c r="I42">
        <v>3</v>
      </c>
      <c r="K42">
        <v>10</v>
      </c>
    </row>
    <row r="43" spans="2:11" x14ac:dyDescent="0.25">
      <c r="B43" t="s">
        <v>6</v>
      </c>
      <c r="C43" s="4">
        <v>45247.494988425926</v>
      </c>
      <c r="D43" t="s">
        <v>16</v>
      </c>
      <c r="E43" t="s">
        <v>15</v>
      </c>
      <c r="F43" t="s">
        <v>11</v>
      </c>
      <c r="G43" t="s">
        <v>17</v>
      </c>
      <c r="H43" t="s">
        <v>18</v>
      </c>
      <c r="I43">
        <v>1</v>
      </c>
      <c r="K43">
        <v>10</v>
      </c>
    </row>
    <row r="44" spans="2:11" x14ac:dyDescent="0.25">
      <c r="B44" t="s">
        <v>6</v>
      </c>
      <c r="C44" s="4">
        <v>45247.494988425926</v>
      </c>
      <c r="D44" t="s">
        <v>19</v>
      </c>
      <c r="E44" t="s">
        <v>15</v>
      </c>
      <c r="F44" t="s">
        <v>11</v>
      </c>
      <c r="G44" t="s">
        <v>17</v>
      </c>
      <c r="H44" t="s">
        <v>20</v>
      </c>
      <c r="I44">
        <v>2</v>
      </c>
      <c r="K44">
        <v>10</v>
      </c>
    </row>
    <row r="45" spans="2:11" x14ac:dyDescent="0.25">
      <c r="B45" t="s">
        <v>6</v>
      </c>
      <c r="C45" s="4">
        <v>45247.494988425926</v>
      </c>
      <c r="D45" t="s">
        <v>21</v>
      </c>
      <c r="E45" t="s">
        <v>15</v>
      </c>
      <c r="F45" t="s">
        <v>22</v>
      </c>
      <c r="G45" t="s">
        <v>23</v>
      </c>
      <c r="H45" t="s">
        <v>24</v>
      </c>
      <c r="I45">
        <v>8</v>
      </c>
      <c r="K45">
        <v>10</v>
      </c>
    </row>
    <row r="46" spans="2:11" x14ac:dyDescent="0.25">
      <c r="B46" t="s">
        <v>6</v>
      </c>
      <c r="C46" s="4">
        <v>45247.494988425926</v>
      </c>
      <c r="D46" t="s">
        <v>25</v>
      </c>
      <c r="E46" t="s">
        <v>10</v>
      </c>
      <c r="F46" t="s">
        <v>11</v>
      </c>
      <c r="G46" t="s">
        <v>26</v>
      </c>
      <c r="H46" t="s">
        <v>27</v>
      </c>
      <c r="I46">
        <v>0</v>
      </c>
      <c r="K46">
        <v>10</v>
      </c>
    </row>
    <row r="47" spans="2:11" x14ac:dyDescent="0.25">
      <c r="B47" t="s">
        <v>6</v>
      </c>
      <c r="C47" s="4">
        <v>45247.494988425926</v>
      </c>
      <c r="D47" t="s">
        <v>28</v>
      </c>
      <c r="E47" t="s">
        <v>10</v>
      </c>
      <c r="F47" t="s">
        <v>11</v>
      </c>
      <c r="G47" t="s">
        <v>29</v>
      </c>
      <c r="H47" t="s">
        <v>30</v>
      </c>
      <c r="I47">
        <v>2</v>
      </c>
      <c r="K47">
        <v>10</v>
      </c>
    </row>
    <row r="48" spans="2:11" x14ac:dyDescent="0.25">
      <c r="B48" t="s">
        <v>6</v>
      </c>
      <c r="C48" s="4">
        <v>45247.494988425926</v>
      </c>
      <c r="D48" t="s">
        <v>31</v>
      </c>
      <c r="E48" t="s">
        <v>15</v>
      </c>
      <c r="F48" t="s">
        <v>32</v>
      </c>
      <c r="G48" t="s">
        <v>33</v>
      </c>
      <c r="H48" t="s">
        <v>34</v>
      </c>
      <c r="I48">
        <v>191</v>
      </c>
      <c r="K48">
        <v>10</v>
      </c>
    </row>
    <row r="49" spans="2:11" x14ac:dyDescent="0.25">
      <c r="B49" t="s">
        <v>6</v>
      </c>
      <c r="C49" s="4">
        <v>45247.494988425926</v>
      </c>
      <c r="D49" t="s">
        <v>35</v>
      </c>
      <c r="E49" t="s">
        <v>15</v>
      </c>
      <c r="F49" t="s">
        <v>11</v>
      </c>
      <c r="G49" t="s">
        <v>36</v>
      </c>
      <c r="H49" t="s">
        <v>37</v>
      </c>
      <c r="I49">
        <v>24</v>
      </c>
      <c r="K49">
        <v>10</v>
      </c>
    </row>
    <row r="50" spans="2:11" x14ac:dyDescent="0.25">
      <c r="B50" t="s">
        <v>6</v>
      </c>
      <c r="C50" s="4">
        <v>45247.494988425926</v>
      </c>
      <c r="D50" t="s">
        <v>38</v>
      </c>
      <c r="E50" t="s">
        <v>10</v>
      </c>
      <c r="F50" t="s">
        <v>11</v>
      </c>
      <c r="G50" t="s">
        <v>39</v>
      </c>
      <c r="H50" t="s">
        <v>40</v>
      </c>
      <c r="I50">
        <v>0</v>
      </c>
      <c r="K50">
        <v>10</v>
      </c>
    </row>
    <row r="51" spans="2:11" x14ac:dyDescent="0.25">
      <c r="B51" t="s">
        <v>6</v>
      </c>
      <c r="C51" s="4">
        <v>45247.494988425926</v>
      </c>
      <c r="D51" t="s">
        <v>41</v>
      </c>
      <c r="E51" t="s">
        <v>15</v>
      </c>
      <c r="F51" t="s">
        <v>11</v>
      </c>
      <c r="G51" t="s">
        <v>42</v>
      </c>
      <c r="H51" t="s">
        <v>43</v>
      </c>
      <c r="I51">
        <v>1</v>
      </c>
      <c r="J51" t="s">
        <v>44</v>
      </c>
      <c r="K51">
        <v>10</v>
      </c>
    </row>
    <row r="52" spans="2:11" x14ac:dyDescent="0.25">
      <c r="B52" t="s">
        <v>6</v>
      </c>
      <c r="C52" s="4">
        <v>45247.494988425926</v>
      </c>
      <c r="D52" t="s">
        <v>45</v>
      </c>
      <c r="E52" t="s">
        <v>10</v>
      </c>
      <c r="F52" t="s">
        <v>11</v>
      </c>
      <c r="G52" t="s">
        <v>46</v>
      </c>
      <c r="H52" t="s">
        <v>47</v>
      </c>
      <c r="I52">
        <v>1</v>
      </c>
      <c r="J52" t="s">
        <v>48</v>
      </c>
      <c r="K52">
        <v>10</v>
      </c>
    </row>
    <row r="53" spans="2:11" x14ac:dyDescent="0.25">
      <c r="B53" t="s">
        <v>6</v>
      </c>
      <c r="C53" s="4">
        <v>45247.494988425926</v>
      </c>
      <c r="D53" t="s">
        <v>49</v>
      </c>
      <c r="E53" t="s">
        <v>10</v>
      </c>
      <c r="F53" t="s">
        <v>11</v>
      </c>
      <c r="G53" t="s">
        <v>39</v>
      </c>
      <c r="H53" t="s">
        <v>50</v>
      </c>
      <c r="I53">
        <v>8</v>
      </c>
      <c r="K53">
        <v>10</v>
      </c>
    </row>
    <row r="54" spans="2:11" x14ac:dyDescent="0.25">
      <c r="B54" t="s">
        <v>6</v>
      </c>
      <c r="C54" s="4">
        <v>45247.494988425926</v>
      </c>
      <c r="D54" t="s">
        <v>51</v>
      </c>
      <c r="E54" t="s">
        <v>10</v>
      </c>
      <c r="F54" t="s">
        <v>11</v>
      </c>
      <c r="G54" t="s">
        <v>39</v>
      </c>
      <c r="H54" t="s">
        <v>52</v>
      </c>
      <c r="I54">
        <v>21</v>
      </c>
      <c r="K54">
        <v>10</v>
      </c>
    </row>
    <row r="55" spans="2:11" x14ac:dyDescent="0.25">
      <c r="B55" t="s">
        <v>6</v>
      </c>
      <c r="C55" s="4">
        <v>45247.494988425926</v>
      </c>
      <c r="D55" t="s">
        <v>53</v>
      </c>
      <c r="E55" t="s">
        <v>10</v>
      </c>
      <c r="F55" t="s">
        <v>11</v>
      </c>
      <c r="H55" t="s">
        <v>54</v>
      </c>
      <c r="I55">
        <v>21</v>
      </c>
      <c r="K55">
        <v>10</v>
      </c>
    </row>
    <row r="56" spans="2:11" x14ac:dyDescent="0.25">
      <c r="B56" t="s">
        <v>6</v>
      </c>
      <c r="C56" s="4">
        <v>45247.494988425926</v>
      </c>
      <c r="D56" t="s">
        <v>55</v>
      </c>
      <c r="E56" t="s">
        <v>10</v>
      </c>
      <c r="F56" t="s">
        <v>11</v>
      </c>
      <c r="H56" t="s">
        <v>56</v>
      </c>
      <c r="I56">
        <v>24</v>
      </c>
      <c r="K56">
        <v>10</v>
      </c>
    </row>
    <row r="57" spans="2:11" x14ac:dyDescent="0.25">
      <c r="B57" t="s">
        <v>6</v>
      </c>
      <c r="C57" s="4">
        <v>45247.494988425926</v>
      </c>
      <c r="D57" t="s">
        <v>57</v>
      </c>
      <c r="E57" t="s">
        <v>10</v>
      </c>
      <c r="F57" t="s">
        <v>11</v>
      </c>
      <c r="H57" t="s">
        <v>58</v>
      </c>
      <c r="I57">
        <v>22</v>
      </c>
      <c r="K57">
        <v>10</v>
      </c>
    </row>
    <row r="58" spans="2:11" x14ac:dyDescent="0.25">
      <c r="B58" t="s">
        <v>6</v>
      </c>
      <c r="C58" s="4">
        <v>45247.494988425926</v>
      </c>
      <c r="D58" t="s">
        <v>59</v>
      </c>
      <c r="E58" t="s">
        <v>10</v>
      </c>
      <c r="F58" t="s">
        <v>11</v>
      </c>
      <c r="H58" t="s">
        <v>60</v>
      </c>
      <c r="I58">
        <v>2</v>
      </c>
      <c r="K58">
        <v>10</v>
      </c>
    </row>
    <row r="59" spans="2:11" x14ac:dyDescent="0.25">
      <c r="B59" t="s">
        <v>6</v>
      </c>
      <c r="C59" s="4">
        <v>45247.494988425926</v>
      </c>
      <c r="D59" t="s">
        <v>61</v>
      </c>
      <c r="E59" t="s">
        <v>10</v>
      </c>
      <c r="F59" t="s">
        <v>11</v>
      </c>
      <c r="G59" t="s">
        <v>62</v>
      </c>
      <c r="H59" t="s">
        <v>63</v>
      </c>
      <c r="I59">
        <v>3</v>
      </c>
      <c r="K59">
        <v>10</v>
      </c>
    </row>
    <row r="60" spans="2:11" x14ac:dyDescent="0.25">
      <c r="B60" t="s">
        <v>6</v>
      </c>
      <c r="C60" s="4">
        <v>45247.494988425926</v>
      </c>
      <c r="D60" t="s">
        <v>64</v>
      </c>
      <c r="E60" t="s">
        <v>10</v>
      </c>
      <c r="F60" t="s">
        <v>32</v>
      </c>
      <c r="G60" t="s">
        <v>65</v>
      </c>
      <c r="H60" t="s">
        <v>66</v>
      </c>
      <c r="I60">
        <v>2</v>
      </c>
      <c r="K60">
        <v>10</v>
      </c>
    </row>
    <row r="61" spans="2:11" x14ac:dyDescent="0.25">
      <c r="B61" t="s">
        <v>6</v>
      </c>
      <c r="C61" s="4">
        <v>45247.494988425926</v>
      </c>
      <c r="D61" t="s">
        <v>67</v>
      </c>
      <c r="E61" t="s">
        <v>10</v>
      </c>
      <c r="F61" t="s">
        <v>11</v>
      </c>
      <c r="G61" t="s">
        <v>62</v>
      </c>
      <c r="H61" t="s">
        <v>68</v>
      </c>
      <c r="I61">
        <v>75</v>
      </c>
      <c r="K61">
        <v>10</v>
      </c>
    </row>
    <row r="62" spans="2:11" x14ac:dyDescent="0.25">
      <c r="B62" t="s">
        <v>6</v>
      </c>
      <c r="C62" s="4">
        <v>45247.494988425926</v>
      </c>
      <c r="D62" t="s">
        <v>69</v>
      </c>
      <c r="E62" t="s">
        <v>10</v>
      </c>
      <c r="F62" t="s">
        <v>11</v>
      </c>
      <c r="G62" t="s">
        <v>62</v>
      </c>
      <c r="H62" t="s">
        <v>70</v>
      </c>
      <c r="I62">
        <v>3</v>
      </c>
      <c r="K62">
        <v>10</v>
      </c>
    </row>
    <row r="63" spans="2:11" x14ac:dyDescent="0.25">
      <c r="B63" t="s">
        <v>6</v>
      </c>
      <c r="C63" s="4">
        <v>45247.494988425926</v>
      </c>
      <c r="D63" t="s">
        <v>71</v>
      </c>
      <c r="E63" t="s">
        <v>10</v>
      </c>
      <c r="F63" t="s">
        <v>11</v>
      </c>
      <c r="G63" t="s">
        <v>36</v>
      </c>
      <c r="H63" t="s">
        <v>72</v>
      </c>
      <c r="I63">
        <v>172</v>
      </c>
      <c r="K63">
        <v>10</v>
      </c>
    </row>
    <row r="64" spans="2:11" x14ac:dyDescent="0.25">
      <c r="B64" t="s">
        <v>6</v>
      </c>
      <c r="C64" s="4">
        <v>45247.494988425926</v>
      </c>
      <c r="D64" t="s">
        <v>73</v>
      </c>
      <c r="E64" t="s">
        <v>10</v>
      </c>
      <c r="F64" t="s">
        <v>11</v>
      </c>
      <c r="G64" t="s">
        <v>62</v>
      </c>
      <c r="H64" t="s">
        <v>74</v>
      </c>
      <c r="I64">
        <v>90</v>
      </c>
      <c r="K64">
        <v>10</v>
      </c>
    </row>
    <row r="65" spans="2:11" x14ac:dyDescent="0.25">
      <c r="B65" t="s">
        <v>6</v>
      </c>
      <c r="C65" s="4">
        <v>45247.494988425926</v>
      </c>
      <c r="D65" t="s">
        <v>75</v>
      </c>
      <c r="E65" t="s">
        <v>10</v>
      </c>
      <c r="F65" t="s">
        <v>32</v>
      </c>
      <c r="G65" t="s">
        <v>76</v>
      </c>
      <c r="H65" t="s">
        <v>77</v>
      </c>
      <c r="I65">
        <v>1</v>
      </c>
      <c r="K65">
        <v>10</v>
      </c>
    </row>
    <row r="66" spans="2:11" x14ac:dyDescent="0.25">
      <c r="B66" t="s">
        <v>6</v>
      </c>
      <c r="C66" s="4">
        <v>45247.494988425926</v>
      </c>
      <c r="D66" t="s">
        <v>78</v>
      </c>
      <c r="E66" t="s">
        <v>10</v>
      </c>
      <c r="F66" t="s">
        <v>32</v>
      </c>
      <c r="G66" t="s">
        <v>79</v>
      </c>
      <c r="H66" t="s">
        <v>80</v>
      </c>
      <c r="I66">
        <v>3</v>
      </c>
      <c r="K66">
        <v>10</v>
      </c>
    </row>
    <row r="67" spans="2:11" x14ac:dyDescent="0.25">
      <c r="B67" t="s">
        <v>6</v>
      </c>
      <c r="C67" s="4">
        <v>45247.494988425926</v>
      </c>
      <c r="D67" t="s">
        <v>81</v>
      </c>
      <c r="E67" t="s">
        <v>10</v>
      </c>
      <c r="F67" t="s">
        <v>11</v>
      </c>
      <c r="G67" t="s">
        <v>39</v>
      </c>
      <c r="H67" t="s">
        <v>82</v>
      </c>
      <c r="I67">
        <v>8</v>
      </c>
      <c r="K67">
        <v>10</v>
      </c>
    </row>
    <row r="68" spans="2:11" x14ac:dyDescent="0.25">
      <c r="B68" t="s">
        <v>6</v>
      </c>
      <c r="C68" s="4">
        <v>45247.494988425926</v>
      </c>
      <c r="D68" t="s">
        <v>83</v>
      </c>
      <c r="E68" t="s">
        <v>10</v>
      </c>
      <c r="F68" t="s">
        <v>11</v>
      </c>
      <c r="G68" t="s">
        <v>84</v>
      </c>
      <c r="H68" t="s">
        <v>85</v>
      </c>
      <c r="I68">
        <v>1</v>
      </c>
      <c r="K68">
        <v>10</v>
      </c>
    </row>
    <row r="69" spans="2:11" x14ac:dyDescent="0.25">
      <c r="B69" t="s">
        <v>6</v>
      </c>
      <c r="C69" s="4">
        <v>45247.494988425926</v>
      </c>
      <c r="D69" t="s">
        <v>86</v>
      </c>
      <c r="E69" t="s">
        <v>10</v>
      </c>
      <c r="F69" t="s">
        <v>32</v>
      </c>
      <c r="G69" t="s">
        <v>87</v>
      </c>
      <c r="H69" t="s">
        <v>88</v>
      </c>
      <c r="I69">
        <v>1</v>
      </c>
      <c r="K69">
        <v>10</v>
      </c>
    </row>
    <row r="70" spans="2:11" x14ac:dyDescent="0.25">
      <c r="B70" t="s">
        <v>6</v>
      </c>
      <c r="C70" s="4">
        <v>45247.494988425926</v>
      </c>
      <c r="D70" t="s">
        <v>89</v>
      </c>
      <c r="E70" t="s">
        <v>10</v>
      </c>
      <c r="F70" t="s">
        <v>32</v>
      </c>
      <c r="G70" t="s">
        <v>39</v>
      </c>
      <c r="H70" t="s">
        <v>90</v>
      </c>
      <c r="I70">
        <v>1</v>
      </c>
      <c r="K70">
        <v>10</v>
      </c>
    </row>
    <row r="71" spans="2:11" x14ac:dyDescent="0.25">
      <c r="B71" t="s">
        <v>6</v>
      </c>
      <c r="C71" s="4">
        <v>45247.494988425926</v>
      </c>
      <c r="D71" t="s">
        <v>91</v>
      </c>
      <c r="E71" t="s">
        <v>10</v>
      </c>
      <c r="F71" t="s">
        <v>32</v>
      </c>
      <c r="G71" t="s">
        <v>39</v>
      </c>
      <c r="H71" t="s">
        <v>92</v>
      </c>
      <c r="I71">
        <v>1</v>
      </c>
      <c r="K71">
        <v>10</v>
      </c>
    </row>
    <row r="72" spans="2:11" x14ac:dyDescent="0.25">
      <c r="B72" t="s">
        <v>6</v>
      </c>
      <c r="C72" s="4">
        <v>45247.494988425926</v>
      </c>
      <c r="D72" t="s">
        <v>93</v>
      </c>
      <c r="E72" t="s">
        <v>10</v>
      </c>
      <c r="F72" t="s">
        <v>32</v>
      </c>
      <c r="G72" t="s">
        <v>87</v>
      </c>
      <c r="H72" t="s">
        <v>94</v>
      </c>
      <c r="I72">
        <v>2</v>
      </c>
      <c r="K72">
        <v>10</v>
      </c>
    </row>
    <row r="73" spans="2:11" x14ac:dyDescent="0.25">
      <c r="B73" t="s">
        <v>6</v>
      </c>
      <c r="C73" s="4">
        <v>45247.494988425926</v>
      </c>
      <c r="D73" t="s">
        <v>95</v>
      </c>
      <c r="E73" t="s">
        <v>10</v>
      </c>
      <c r="F73" t="s">
        <v>32</v>
      </c>
      <c r="G73" t="s">
        <v>39</v>
      </c>
      <c r="H73" t="s">
        <v>96</v>
      </c>
      <c r="I73">
        <v>2</v>
      </c>
      <c r="K73">
        <v>10</v>
      </c>
    </row>
    <row r="74" spans="2:11" x14ac:dyDescent="0.25">
      <c r="B74" t="s">
        <v>6</v>
      </c>
      <c r="C74" s="4">
        <v>45247.494988425926</v>
      </c>
      <c r="D74" t="s">
        <v>97</v>
      </c>
      <c r="E74" t="s">
        <v>10</v>
      </c>
      <c r="F74" t="s">
        <v>32</v>
      </c>
      <c r="G74" t="s">
        <v>39</v>
      </c>
      <c r="H74" t="s">
        <v>98</v>
      </c>
      <c r="I74">
        <v>2</v>
      </c>
      <c r="K74">
        <v>10</v>
      </c>
    </row>
    <row r="75" spans="2:11" x14ac:dyDescent="0.25">
      <c r="B75" t="s">
        <v>6</v>
      </c>
      <c r="C75" s="4">
        <v>45247.494988425926</v>
      </c>
      <c r="D75" t="s">
        <v>99</v>
      </c>
      <c r="E75" t="s">
        <v>10</v>
      </c>
      <c r="F75" t="s">
        <v>32</v>
      </c>
      <c r="G75" t="s">
        <v>39</v>
      </c>
      <c r="H75" t="s">
        <v>100</v>
      </c>
      <c r="I75">
        <v>155</v>
      </c>
      <c r="K75">
        <v>10</v>
      </c>
    </row>
    <row r="76" spans="2:11" x14ac:dyDescent="0.25">
      <c r="B76" t="s">
        <v>6</v>
      </c>
      <c r="C76" s="4">
        <v>45247.494988425926</v>
      </c>
      <c r="D76" t="s">
        <v>101</v>
      </c>
      <c r="E76" t="s">
        <v>10</v>
      </c>
      <c r="F76" t="s">
        <v>32</v>
      </c>
      <c r="G76" t="s">
        <v>39</v>
      </c>
      <c r="H76" t="s">
        <v>102</v>
      </c>
      <c r="I76">
        <v>38</v>
      </c>
      <c r="K76">
        <v>10</v>
      </c>
    </row>
  </sheetData>
  <hyperlinks>
    <hyperlink ref="A2" location="'Síntese Resultados'!A1" display="Voltar para a página Síntese de Resultados" xr:uid="{74823127-9696-45B1-B5D1-F053E266F7B0}"/>
  </hyperlinks>
  <pageMargins left="0.7" right="0.7" top="0.75" bottom="0.75" header="0.3" footer="0.3"/>
  <drawing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8B247-5F81-4F68-94C4-FAB7ADD0972B}">
  <dimension ref="A2:K74"/>
  <sheetViews>
    <sheetView workbookViewId="0">
      <selection activeCell="B40" sqref="B40"/>
    </sheetView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231</v>
      </c>
      <c r="C41" s="4">
        <v>45252.46733796296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18</v>
      </c>
      <c r="K41">
        <v>10</v>
      </c>
    </row>
    <row r="42" spans="2:11" x14ac:dyDescent="0.25">
      <c r="B42" t="s">
        <v>231</v>
      </c>
      <c r="C42" s="4">
        <v>45252.46733796296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231</v>
      </c>
      <c r="C43" s="4">
        <v>45252.46733796296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231</v>
      </c>
      <c r="C44" s="4">
        <v>45252.46733796296</v>
      </c>
      <c r="D44" t="s">
        <v>21</v>
      </c>
      <c r="E44" t="s">
        <v>15</v>
      </c>
      <c r="F44" t="s">
        <v>22</v>
      </c>
      <c r="G44" t="s">
        <v>23</v>
      </c>
      <c r="H44" t="s">
        <v>141</v>
      </c>
      <c r="I44">
        <v>2</v>
      </c>
      <c r="K44">
        <v>10</v>
      </c>
    </row>
    <row r="45" spans="2:11" x14ac:dyDescent="0.25">
      <c r="B45" t="s">
        <v>231</v>
      </c>
      <c r="C45" s="4">
        <v>45252.46733796296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231</v>
      </c>
      <c r="C46" s="4">
        <v>45252.46733796296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231</v>
      </c>
      <c r="C47" s="4">
        <v>45252.46733796296</v>
      </c>
      <c r="D47" t="s">
        <v>31</v>
      </c>
      <c r="E47" t="s">
        <v>15</v>
      </c>
      <c r="F47" t="s">
        <v>32</v>
      </c>
      <c r="G47" t="s">
        <v>33</v>
      </c>
      <c r="H47" t="s">
        <v>232</v>
      </c>
      <c r="I47">
        <v>162</v>
      </c>
      <c r="K47">
        <v>10</v>
      </c>
    </row>
    <row r="48" spans="2:11" x14ac:dyDescent="0.25">
      <c r="B48" t="s">
        <v>231</v>
      </c>
      <c r="C48" s="4">
        <v>45252.46733796296</v>
      </c>
      <c r="D48" t="s">
        <v>35</v>
      </c>
      <c r="E48" t="s">
        <v>15</v>
      </c>
      <c r="F48" t="s">
        <v>11</v>
      </c>
      <c r="G48" t="s">
        <v>36</v>
      </c>
      <c r="H48" t="s">
        <v>234</v>
      </c>
      <c r="I48">
        <v>1</v>
      </c>
      <c r="K48">
        <v>10</v>
      </c>
    </row>
    <row r="49" spans="2:11" x14ac:dyDescent="0.25">
      <c r="B49" t="s">
        <v>231</v>
      </c>
      <c r="C49" s="4">
        <v>45252.46733796296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231</v>
      </c>
      <c r="C50" s="4">
        <v>45252.46733796296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231</v>
      </c>
      <c r="C51" s="4">
        <v>45252.46733796296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230</v>
      </c>
      <c r="K51">
        <v>10</v>
      </c>
    </row>
    <row r="52" spans="2:11" x14ac:dyDescent="0.25">
      <c r="B52" t="s">
        <v>231</v>
      </c>
      <c r="C52" s="4">
        <v>45252.46733796296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2</v>
      </c>
      <c r="K52">
        <v>10</v>
      </c>
    </row>
    <row r="53" spans="2:11" x14ac:dyDescent="0.25">
      <c r="B53" t="s">
        <v>231</v>
      </c>
      <c r="C53" s="4">
        <v>45252.46733796296</v>
      </c>
      <c r="D53" t="s">
        <v>51</v>
      </c>
      <c r="E53" t="s">
        <v>10</v>
      </c>
      <c r="F53" t="s">
        <v>11</v>
      </c>
      <c r="G53" t="s">
        <v>39</v>
      </c>
      <c r="H53" t="s">
        <v>52</v>
      </c>
      <c r="I53">
        <v>5</v>
      </c>
      <c r="K53">
        <v>10</v>
      </c>
    </row>
    <row r="54" spans="2:11" x14ac:dyDescent="0.25">
      <c r="B54" t="s">
        <v>231</v>
      </c>
      <c r="C54" s="4">
        <v>45252.46733796296</v>
      </c>
      <c r="D54" t="s">
        <v>53</v>
      </c>
      <c r="E54" t="s">
        <v>10</v>
      </c>
      <c r="F54" t="s">
        <v>11</v>
      </c>
      <c r="H54" t="s">
        <v>54</v>
      </c>
      <c r="I54">
        <v>5</v>
      </c>
      <c r="K54">
        <v>10</v>
      </c>
    </row>
    <row r="55" spans="2:11" x14ac:dyDescent="0.25">
      <c r="B55" t="s">
        <v>231</v>
      </c>
      <c r="C55" s="4">
        <v>45252.46733796296</v>
      </c>
      <c r="D55" t="s">
        <v>55</v>
      </c>
      <c r="E55" t="s">
        <v>10</v>
      </c>
      <c r="F55" t="s">
        <v>11</v>
      </c>
      <c r="H55" t="s">
        <v>56</v>
      </c>
      <c r="I55">
        <v>8</v>
      </c>
      <c r="K55">
        <v>10</v>
      </c>
    </row>
    <row r="56" spans="2:11" x14ac:dyDescent="0.25">
      <c r="B56" t="s">
        <v>231</v>
      </c>
      <c r="C56" s="4">
        <v>45252.46733796296</v>
      </c>
      <c r="D56" t="s">
        <v>57</v>
      </c>
      <c r="E56" t="s">
        <v>10</v>
      </c>
      <c r="F56" t="s">
        <v>11</v>
      </c>
      <c r="H56" t="s">
        <v>58</v>
      </c>
      <c r="I56">
        <v>1</v>
      </c>
      <c r="K56">
        <v>10</v>
      </c>
    </row>
    <row r="57" spans="2:11" x14ac:dyDescent="0.25">
      <c r="B57" t="s">
        <v>231</v>
      </c>
      <c r="C57" s="4">
        <v>45252.46733796296</v>
      </c>
      <c r="D57" t="s">
        <v>59</v>
      </c>
      <c r="E57" t="s">
        <v>10</v>
      </c>
      <c r="F57" t="s">
        <v>11</v>
      </c>
      <c r="H57" t="s">
        <v>60</v>
      </c>
      <c r="I57">
        <v>1</v>
      </c>
      <c r="K57">
        <v>10</v>
      </c>
    </row>
    <row r="58" spans="2:11" x14ac:dyDescent="0.25">
      <c r="B58" t="s">
        <v>231</v>
      </c>
      <c r="C58" s="4">
        <v>45252.46733796296</v>
      </c>
      <c r="D58" t="s">
        <v>67</v>
      </c>
      <c r="E58" t="s">
        <v>10</v>
      </c>
      <c r="F58" t="s">
        <v>11</v>
      </c>
      <c r="G58" t="s">
        <v>62</v>
      </c>
      <c r="H58" t="s">
        <v>68</v>
      </c>
      <c r="I58">
        <v>26</v>
      </c>
      <c r="K58">
        <v>10</v>
      </c>
    </row>
    <row r="59" spans="2:11" x14ac:dyDescent="0.25">
      <c r="B59" t="s">
        <v>231</v>
      </c>
      <c r="C59" s="4">
        <v>45252.46733796296</v>
      </c>
      <c r="D59" t="s">
        <v>69</v>
      </c>
      <c r="E59" t="s">
        <v>10</v>
      </c>
      <c r="F59" t="s">
        <v>11</v>
      </c>
      <c r="G59" t="s">
        <v>62</v>
      </c>
      <c r="H59" t="s">
        <v>70</v>
      </c>
      <c r="I59">
        <v>6</v>
      </c>
      <c r="K59">
        <v>10</v>
      </c>
    </row>
    <row r="60" spans="2:11" x14ac:dyDescent="0.25">
      <c r="B60" t="s">
        <v>231</v>
      </c>
      <c r="C60" s="4">
        <v>45252.46733796296</v>
      </c>
      <c r="D60" t="s">
        <v>71</v>
      </c>
      <c r="E60" t="s">
        <v>10</v>
      </c>
      <c r="F60" t="s">
        <v>11</v>
      </c>
      <c r="G60" t="s">
        <v>36</v>
      </c>
      <c r="H60" t="s">
        <v>72</v>
      </c>
      <c r="I60">
        <v>147</v>
      </c>
      <c r="K60">
        <v>10</v>
      </c>
    </row>
    <row r="61" spans="2:11" x14ac:dyDescent="0.25">
      <c r="B61" t="s">
        <v>231</v>
      </c>
      <c r="C61" s="4">
        <v>45252.46733796296</v>
      </c>
      <c r="D61" t="s">
        <v>73</v>
      </c>
      <c r="E61" t="s">
        <v>10</v>
      </c>
      <c r="F61" t="s">
        <v>11</v>
      </c>
      <c r="G61" t="s">
        <v>62</v>
      </c>
      <c r="H61" t="s">
        <v>74</v>
      </c>
      <c r="I61">
        <v>50</v>
      </c>
      <c r="K61">
        <v>10</v>
      </c>
    </row>
    <row r="62" spans="2:11" x14ac:dyDescent="0.25">
      <c r="B62" t="s">
        <v>231</v>
      </c>
      <c r="C62" s="4">
        <v>45252.46733796296</v>
      </c>
      <c r="D62" t="s">
        <v>75</v>
      </c>
      <c r="E62" t="s">
        <v>10</v>
      </c>
      <c r="F62" t="s">
        <v>32</v>
      </c>
      <c r="G62" t="s">
        <v>76</v>
      </c>
      <c r="H62" t="s">
        <v>77</v>
      </c>
      <c r="I62">
        <v>1</v>
      </c>
      <c r="K62">
        <v>10</v>
      </c>
    </row>
    <row r="63" spans="2:11" x14ac:dyDescent="0.25">
      <c r="B63" t="s">
        <v>231</v>
      </c>
      <c r="C63" s="4">
        <v>45252.46733796296</v>
      </c>
      <c r="D63" t="s">
        <v>78</v>
      </c>
      <c r="E63" t="s">
        <v>10</v>
      </c>
      <c r="F63" t="s">
        <v>32</v>
      </c>
      <c r="G63" t="s">
        <v>79</v>
      </c>
      <c r="H63" t="s">
        <v>80</v>
      </c>
      <c r="I63">
        <v>6</v>
      </c>
      <c r="K63">
        <v>10</v>
      </c>
    </row>
    <row r="64" spans="2:11" x14ac:dyDescent="0.25">
      <c r="B64" t="s">
        <v>231</v>
      </c>
      <c r="C64" s="4">
        <v>45252.46733796296</v>
      </c>
      <c r="D64" t="s">
        <v>119</v>
      </c>
      <c r="E64" t="s">
        <v>15</v>
      </c>
      <c r="F64" t="s">
        <v>22</v>
      </c>
      <c r="G64" t="s">
        <v>120</v>
      </c>
      <c r="H64" t="s">
        <v>144</v>
      </c>
      <c r="I64">
        <v>1</v>
      </c>
      <c r="K64">
        <v>10</v>
      </c>
    </row>
    <row r="65" spans="2:11" x14ac:dyDescent="0.25">
      <c r="B65" t="s">
        <v>231</v>
      </c>
      <c r="C65" s="4">
        <v>45252.46733796296</v>
      </c>
      <c r="D65" t="s">
        <v>83</v>
      </c>
      <c r="E65" t="s">
        <v>10</v>
      </c>
      <c r="F65" t="s">
        <v>11</v>
      </c>
      <c r="G65" t="s">
        <v>84</v>
      </c>
      <c r="H65" t="s">
        <v>85</v>
      </c>
      <c r="I65">
        <v>1</v>
      </c>
      <c r="K65">
        <v>10</v>
      </c>
    </row>
    <row r="66" spans="2:11" x14ac:dyDescent="0.25">
      <c r="B66" t="s">
        <v>231</v>
      </c>
      <c r="C66" s="4">
        <v>45252.46733796296</v>
      </c>
      <c r="D66" t="s">
        <v>86</v>
      </c>
      <c r="E66" t="s">
        <v>10</v>
      </c>
      <c r="F66" t="s">
        <v>32</v>
      </c>
      <c r="G66" t="s">
        <v>87</v>
      </c>
      <c r="H66" t="s">
        <v>88</v>
      </c>
      <c r="I66">
        <v>1</v>
      </c>
      <c r="K66">
        <v>10</v>
      </c>
    </row>
    <row r="67" spans="2:11" x14ac:dyDescent="0.25">
      <c r="B67" t="s">
        <v>231</v>
      </c>
      <c r="C67" s="4">
        <v>45252.46733796296</v>
      </c>
      <c r="D67" t="s">
        <v>135</v>
      </c>
      <c r="E67" t="s">
        <v>10</v>
      </c>
      <c r="F67" t="s">
        <v>32</v>
      </c>
      <c r="G67" t="s">
        <v>39</v>
      </c>
      <c r="H67" t="s">
        <v>136</v>
      </c>
      <c r="I67">
        <v>1</v>
      </c>
      <c r="K67">
        <v>10</v>
      </c>
    </row>
    <row r="68" spans="2:11" x14ac:dyDescent="0.25">
      <c r="B68" t="s">
        <v>231</v>
      </c>
      <c r="C68" s="4">
        <v>45252.46733796296</v>
      </c>
      <c r="D68" t="s">
        <v>89</v>
      </c>
      <c r="E68" t="s">
        <v>10</v>
      </c>
      <c r="F68" t="s">
        <v>32</v>
      </c>
      <c r="G68" t="s">
        <v>39</v>
      </c>
      <c r="H68" t="s">
        <v>90</v>
      </c>
      <c r="I68">
        <v>1</v>
      </c>
      <c r="K68">
        <v>10</v>
      </c>
    </row>
    <row r="69" spans="2:11" x14ac:dyDescent="0.25">
      <c r="B69" t="s">
        <v>231</v>
      </c>
      <c r="C69" s="4">
        <v>45252.46733796296</v>
      </c>
      <c r="D69" t="s">
        <v>91</v>
      </c>
      <c r="E69" t="s">
        <v>10</v>
      </c>
      <c r="F69" t="s">
        <v>32</v>
      </c>
      <c r="G69" t="s">
        <v>39</v>
      </c>
      <c r="H69" t="s">
        <v>92</v>
      </c>
      <c r="I69">
        <v>1</v>
      </c>
      <c r="K69">
        <v>10</v>
      </c>
    </row>
    <row r="70" spans="2:11" x14ac:dyDescent="0.25">
      <c r="B70" t="s">
        <v>231</v>
      </c>
      <c r="C70" s="4">
        <v>45252.46733796296</v>
      </c>
      <c r="D70" t="s">
        <v>93</v>
      </c>
      <c r="E70" t="s">
        <v>10</v>
      </c>
      <c r="F70" t="s">
        <v>32</v>
      </c>
      <c r="G70" t="s">
        <v>87</v>
      </c>
      <c r="H70" t="s">
        <v>94</v>
      </c>
      <c r="I70">
        <v>2</v>
      </c>
      <c r="K70">
        <v>10</v>
      </c>
    </row>
    <row r="71" spans="2:11" x14ac:dyDescent="0.25">
      <c r="B71" t="s">
        <v>231</v>
      </c>
      <c r="C71" s="4">
        <v>45252.46733796296</v>
      </c>
      <c r="D71" t="s">
        <v>95</v>
      </c>
      <c r="E71" t="s">
        <v>10</v>
      </c>
      <c r="F71" t="s">
        <v>32</v>
      </c>
      <c r="G71" t="s">
        <v>39</v>
      </c>
      <c r="H71" t="s">
        <v>96</v>
      </c>
      <c r="I71">
        <v>2</v>
      </c>
      <c r="K71">
        <v>10</v>
      </c>
    </row>
    <row r="72" spans="2:11" x14ac:dyDescent="0.25">
      <c r="B72" t="s">
        <v>231</v>
      </c>
      <c r="C72" s="4">
        <v>45252.46733796296</v>
      </c>
      <c r="D72" t="s">
        <v>97</v>
      </c>
      <c r="E72" t="s">
        <v>10</v>
      </c>
      <c r="F72" t="s">
        <v>32</v>
      </c>
      <c r="G72" t="s">
        <v>39</v>
      </c>
      <c r="H72" t="s">
        <v>98</v>
      </c>
      <c r="I72">
        <v>2</v>
      </c>
      <c r="K72">
        <v>10</v>
      </c>
    </row>
    <row r="73" spans="2:11" x14ac:dyDescent="0.25">
      <c r="B73" t="s">
        <v>231</v>
      </c>
      <c r="C73" s="4">
        <v>45252.46733796296</v>
      </c>
      <c r="D73" t="s">
        <v>99</v>
      </c>
      <c r="E73" t="s">
        <v>10</v>
      </c>
      <c r="F73" t="s">
        <v>32</v>
      </c>
      <c r="G73" t="s">
        <v>39</v>
      </c>
      <c r="H73" t="s">
        <v>100</v>
      </c>
      <c r="I73">
        <v>161</v>
      </c>
      <c r="K73">
        <v>10</v>
      </c>
    </row>
    <row r="74" spans="2:11" x14ac:dyDescent="0.25">
      <c r="B74" t="s">
        <v>231</v>
      </c>
      <c r="C74" s="4">
        <v>45252.46733796296</v>
      </c>
      <c r="D74" t="s">
        <v>101</v>
      </c>
      <c r="E74" t="s">
        <v>10</v>
      </c>
      <c r="F74" t="s">
        <v>32</v>
      </c>
      <c r="G74" t="s">
        <v>39</v>
      </c>
      <c r="H74" t="s">
        <v>102</v>
      </c>
      <c r="I74">
        <v>39</v>
      </c>
      <c r="K74">
        <v>10</v>
      </c>
    </row>
  </sheetData>
  <hyperlinks>
    <hyperlink ref="A2" location="'Síntese Resultados'!A1" display="Voltar para a página Síntese de Resultados" xr:uid="{4FBD5EA7-735D-454B-A2C1-90A5D2AE4CD8}"/>
  </hyperlinks>
  <pageMargins left="0.7" right="0.7" top="0.75" bottom="0.75" header="0.3" footer="0.3"/>
  <drawing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7B81B-C656-4667-9A2F-55E81FB14EEA}">
  <dimension ref="A2:K74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236</v>
      </c>
      <c r="C41" s="4">
        <v>45252.478518518517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236</v>
      </c>
      <c r="C42" s="4">
        <v>45252.478518518517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236</v>
      </c>
      <c r="C43" s="4">
        <v>45252.478518518517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236</v>
      </c>
      <c r="C44" s="4">
        <v>45252.478518518517</v>
      </c>
      <c r="D44" t="s">
        <v>21</v>
      </c>
      <c r="E44" t="s">
        <v>15</v>
      </c>
      <c r="F44" t="s">
        <v>22</v>
      </c>
      <c r="G44" t="s">
        <v>23</v>
      </c>
      <c r="H44" t="s">
        <v>238</v>
      </c>
      <c r="I44">
        <v>15</v>
      </c>
      <c r="K44">
        <v>10</v>
      </c>
    </row>
    <row r="45" spans="2:11" x14ac:dyDescent="0.25">
      <c r="B45" t="s">
        <v>236</v>
      </c>
      <c r="C45" s="4">
        <v>45252.478518518517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236</v>
      </c>
      <c r="C46" s="4">
        <v>45252.478518518517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236</v>
      </c>
      <c r="C47" s="4">
        <v>45252.478518518517</v>
      </c>
      <c r="D47" t="s">
        <v>217</v>
      </c>
      <c r="E47" t="s">
        <v>15</v>
      </c>
      <c r="F47" t="s">
        <v>22</v>
      </c>
      <c r="G47" t="s">
        <v>218</v>
      </c>
      <c r="H47" t="s">
        <v>219</v>
      </c>
      <c r="I47">
        <v>1</v>
      </c>
      <c r="K47">
        <v>10</v>
      </c>
    </row>
    <row r="48" spans="2:11" x14ac:dyDescent="0.25">
      <c r="B48" t="s">
        <v>236</v>
      </c>
      <c r="C48" s="4">
        <v>45252.478518518517</v>
      </c>
      <c r="D48" t="s">
        <v>31</v>
      </c>
      <c r="E48" t="s">
        <v>15</v>
      </c>
      <c r="F48" t="s">
        <v>32</v>
      </c>
      <c r="G48" t="s">
        <v>33</v>
      </c>
      <c r="H48" t="s">
        <v>239</v>
      </c>
      <c r="I48">
        <v>202</v>
      </c>
      <c r="K48">
        <v>10</v>
      </c>
    </row>
    <row r="49" spans="2:11" x14ac:dyDescent="0.25">
      <c r="B49" t="s">
        <v>236</v>
      </c>
      <c r="C49" s="4">
        <v>45252.478518518517</v>
      </c>
      <c r="D49" t="s">
        <v>35</v>
      </c>
      <c r="E49" t="s">
        <v>15</v>
      </c>
      <c r="F49" t="s">
        <v>11</v>
      </c>
      <c r="G49" t="s">
        <v>36</v>
      </c>
      <c r="H49" t="s">
        <v>234</v>
      </c>
      <c r="I49">
        <v>1</v>
      </c>
      <c r="K49">
        <v>10</v>
      </c>
    </row>
    <row r="50" spans="2:11" x14ac:dyDescent="0.25">
      <c r="B50" t="s">
        <v>236</v>
      </c>
      <c r="C50" s="4">
        <v>45252.478518518517</v>
      </c>
      <c r="D50" t="s">
        <v>38</v>
      </c>
      <c r="E50" t="s">
        <v>10</v>
      </c>
      <c r="F50" t="s">
        <v>11</v>
      </c>
      <c r="G50" t="s">
        <v>39</v>
      </c>
      <c r="H50" t="s">
        <v>40</v>
      </c>
      <c r="I50">
        <v>0</v>
      </c>
      <c r="K50">
        <v>10</v>
      </c>
    </row>
    <row r="51" spans="2:11" x14ac:dyDescent="0.25">
      <c r="B51" t="s">
        <v>236</v>
      </c>
      <c r="C51" s="4">
        <v>45252.478518518517</v>
      </c>
      <c r="D51" t="s">
        <v>41</v>
      </c>
      <c r="E51" t="s">
        <v>15</v>
      </c>
      <c r="F51" t="s">
        <v>11</v>
      </c>
      <c r="G51" t="s">
        <v>42</v>
      </c>
      <c r="H51" t="s">
        <v>43</v>
      </c>
      <c r="I51">
        <v>1</v>
      </c>
      <c r="J51" t="s">
        <v>44</v>
      </c>
      <c r="K51">
        <v>10</v>
      </c>
    </row>
    <row r="52" spans="2:11" x14ac:dyDescent="0.25">
      <c r="B52" t="s">
        <v>236</v>
      </c>
      <c r="C52" s="4">
        <v>45252.478518518517</v>
      </c>
      <c r="D52" t="s">
        <v>45</v>
      </c>
      <c r="E52" t="s">
        <v>10</v>
      </c>
      <c r="F52" t="s">
        <v>11</v>
      </c>
      <c r="G52" t="s">
        <v>46</v>
      </c>
      <c r="H52" t="s">
        <v>47</v>
      </c>
      <c r="I52">
        <v>1</v>
      </c>
      <c r="J52" t="s">
        <v>240</v>
      </c>
      <c r="K52">
        <v>10</v>
      </c>
    </row>
    <row r="53" spans="2:11" x14ac:dyDescent="0.25">
      <c r="B53" t="s">
        <v>236</v>
      </c>
      <c r="C53" s="4">
        <v>45252.478518518517</v>
      </c>
      <c r="D53" t="s">
        <v>49</v>
      </c>
      <c r="E53" t="s">
        <v>10</v>
      </c>
      <c r="F53" t="s">
        <v>11</v>
      </c>
      <c r="G53" t="s">
        <v>39</v>
      </c>
      <c r="H53" t="s">
        <v>50</v>
      </c>
      <c r="I53">
        <v>15</v>
      </c>
      <c r="K53">
        <v>10</v>
      </c>
    </row>
    <row r="54" spans="2:11" x14ac:dyDescent="0.25">
      <c r="B54" t="s">
        <v>236</v>
      </c>
      <c r="C54" s="4">
        <v>45252.478518518517</v>
      </c>
      <c r="D54" t="s">
        <v>51</v>
      </c>
      <c r="E54" t="s">
        <v>10</v>
      </c>
      <c r="F54" t="s">
        <v>11</v>
      </c>
      <c r="G54" t="s">
        <v>39</v>
      </c>
      <c r="H54" t="s">
        <v>52</v>
      </c>
      <c r="I54">
        <v>5</v>
      </c>
      <c r="K54">
        <v>10</v>
      </c>
    </row>
    <row r="55" spans="2:11" x14ac:dyDescent="0.25">
      <c r="B55" t="s">
        <v>236</v>
      </c>
      <c r="C55" s="4">
        <v>45252.478518518517</v>
      </c>
      <c r="D55" t="s">
        <v>53</v>
      </c>
      <c r="E55" t="s">
        <v>10</v>
      </c>
      <c r="F55" t="s">
        <v>11</v>
      </c>
      <c r="H55" t="s">
        <v>54</v>
      </c>
      <c r="I55">
        <v>5</v>
      </c>
      <c r="K55">
        <v>10</v>
      </c>
    </row>
    <row r="56" spans="2:11" x14ac:dyDescent="0.25">
      <c r="B56" t="s">
        <v>236</v>
      </c>
      <c r="C56" s="4">
        <v>45252.478518518517</v>
      </c>
      <c r="D56" t="s">
        <v>55</v>
      </c>
      <c r="E56" t="s">
        <v>10</v>
      </c>
      <c r="F56" t="s">
        <v>11</v>
      </c>
      <c r="H56" t="s">
        <v>56</v>
      </c>
      <c r="I56">
        <v>8</v>
      </c>
      <c r="K56">
        <v>10</v>
      </c>
    </row>
    <row r="57" spans="2:11" x14ac:dyDescent="0.25">
      <c r="B57" t="s">
        <v>236</v>
      </c>
      <c r="C57" s="4">
        <v>45252.478518518517</v>
      </c>
      <c r="D57" t="s">
        <v>57</v>
      </c>
      <c r="E57" t="s">
        <v>10</v>
      </c>
      <c r="F57" t="s">
        <v>11</v>
      </c>
      <c r="H57" t="s">
        <v>58</v>
      </c>
      <c r="I57">
        <v>1</v>
      </c>
      <c r="K57">
        <v>10</v>
      </c>
    </row>
    <row r="58" spans="2:11" x14ac:dyDescent="0.25">
      <c r="B58" t="s">
        <v>236</v>
      </c>
      <c r="C58" s="4">
        <v>45252.478518518517</v>
      </c>
      <c r="D58" t="s">
        <v>59</v>
      </c>
      <c r="E58" t="s">
        <v>10</v>
      </c>
      <c r="F58" t="s">
        <v>11</v>
      </c>
      <c r="H58" t="s">
        <v>60</v>
      </c>
      <c r="I58">
        <v>1</v>
      </c>
      <c r="K58">
        <v>10</v>
      </c>
    </row>
    <row r="59" spans="2:11" x14ac:dyDescent="0.25">
      <c r="B59" t="s">
        <v>236</v>
      </c>
      <c r="C59" s="4">
        <v>45252.478518518517</v>
      </c>
      <c r="D59" t="s">
        <v>67</v>
      </c>
      <c r="E59" t="s">
        <v>10</v>
      </c>
      <c r="F59" t="s">
        <v>11</v>
      </c>
      <c r="G59" t="s">
        <v>62</v>
      </c>
      <c r="H59" t="s">
        <v>68</v>
      </c>
      <c r="I59">
        <v>27</v>
      </c>
      <c r="K59">
        <v>10</v>
      </c>
    </row>
    <row r="60" spans="2:11" x14ac:dyDescent="0.25">
      <c r="B60" t="s">
        <v>236</v>
      </c>
      <c r="C60" s="4">
        <v>45252.478518518517</v>
      </c>
      <c r="D60" t="s">
        <v>69</v>
      </c>
      <c r="E60" t="s">
        <v>10</v>
      </c>
      <c r="F60" t="s">
        <v>11</v>
      </c>
      <c r="G60" t="s">
        <v>62</v>
      </c>
      <c r="H60" t="s">
        <v>70</v>
      </c>
      <c r="I60">
        <v>4</v>
      </c>
      <c r="K60">
        <v>10</v>
      </c>
    </row>
    <row r="61" spans="2:11" x14ac:dyDescent="0.25">
      <c r="B61" t="s">
        <v>236</v>
      </c>
      <c r="C61" s="4">
        <v>45252.478518518517</v>
      </c>
      <c r="D61" t="s">
        <v>71</v>
      </c>
      <c r="E61" t="s">
        <v>10</v>
      </c>
      <c r="F61" t="s">
        <v>11</v>
      </c>
      <c r="G61" t="s">
        <v>36</v>
      </c>
      <c r="H61" t="s">
        <v>72</v>
      </c>
      <c r="I61">
        <v>147</v>
      </c>
      <c r="K61">
        <v>10</v>
      </c>
    </row>
    <row r="62" spans="2:11" x14ac:dyDescent="0.25">
      <c r="B62" t="s">
        <v>236</v>
      </c>
      <c r="C62" s="4">
        <v>45252.478518518517</v>
      </c>
      <c r="D62" t="s">
        <v>73</v>
      </c>
      <c r="E62" t="s">
        <v>10</v>
      </c>
      <c r="F62" t="s">
        <v>11</v>
      </c>
      <c r="G62" t="s">
        <v>62</v>
      </c>
      <c r="H62" t="s">
        <v>74</v>
      </c>
      <c r="I62">
        <v>45</v>
      </c>
      <c r="K62">
        <v>10</v>
      </c>
    </row>
    <row r="63" spans="2:11" x14ac:dyDescent="0.25">
      <c r="B63" t="s">
        <v>236</v>
      </c>
      <c r="C63" s="4">
        <v>45252.478518518517</v>
      </c>
      <c r="D63" t="s">
        <v>75</v>
      </c>
      <c r="E63" t="s">
        <v>10</v>
      </c>
      <c r="F63" t="s">
        <v>32</v>
      </c>
      <c r="G63" t="s">
        <v>76</v>
      </c>
      <c r="H63" t="s">
        <v>77</v>
      </c>
      <c r="I63">
        <v>1</v>
      </c>
      <c r="K63">
        <v>10</v>
      </c>
    </row>
    <row r="64" spans="2:11" x14ac:dyDescent="0.25">
      <c r="B64" t="s">
        <v>236</v>
      </c>
      <c r="C64" s="4">
        <v>45252.478518518517</v>
      </c>
      <c r="D64" t="s">
        <v>78</v>
      </c>
      <c r="E64" t="s">
        <v>10</v>
      </c>
      <c r="F64" t="s">
        <v>32</v>
      </c>
      <c r="G64" t="s">
        <v>79</v>
      </c>
      <c r="H64" t="s">
        <v>80</v>
      </c>
      <c r="I64">
        <v>4</v>
      </c>
      <c r="K64">
        <v>10</v>
      </c>
    </row>
    <row r="65" spans="2:11" x14ac:dyDescent="0.25">
      <c r="B65" t="s">
        <v>236</v>
      </c>
      <c r="C65" s="4">
        <v>45252.478518518517</v>
      </c>
      <c r="D65" t="s">
        <v>83</v>
      </c>
      <c r="E65" t="s">
        <v>10</v>
      </c>
      <c r="F65" t="s">
        <v>11</v>
      </c>
      <c r="G65" t="s">
        <v>84</v>
      </c>
      <c r="H65" t="s">
        <v>85</v>
      </c>
      <c r="I65">
        <v>1</v>
      </c>
      <c r="K65">
        <v>10</v>
      </c>
    </row>
    <row r="66" spans="2:11" x14ac:dyDescent="0.25">
      <c r="B66" t="s">
        <v>236</v>
      </c>
      <c r="C66" s="4">
        <v>45252.478518518517</v>
      </c>
      <c r="D66" t="s">
        <v>86</v>
      </c>
      <c r="E66" t="s">
        <v>10</v>
      </c>
      <c r="F66" t="s">
        <v>32</v>
      </c>
      <c r="G66" t="s">
        <v>87</v>
      </c>
      <c r="H66" t="s">
        <v>88</v>
      </c>
      <c r="I66">
        <v>1</v>
      </c>
      <c r="K66">
        <v>10</v>
      </c>
    </row>
    <row r="67" spans="2:11" x14ac:dyDescent="0.25">
      <c r="B67" t="s">
        <v>236</v>
      </c>
      <c r="C67" s="4">
        <v>45252.478518518517</v>
      </c>
      <c r="D67" t="s">
        <v>135</v>
      </c>
      <c r="E67" t="s">
        <v>10</v>
      </c>
      <c r="F67" t="s">
        <v>32</v>
      </c>
      <c r="G67" t="s">
        <v>39</v>
      </c>
      <c r="H67" t="s">
        <v>136</v>
      </c>
      <c r="I67">
        <v>1</v>
      </c>
      <c r="K67">
        <v>10</v>
      </c>
    </row>
    <row r="68" spans="2:11" x14ac:dyDescent="0.25">
      <c r="B68" t="s">
        <v>236</v>
      </c>
      <c r="C68" s="4">
        <v>45252.478518518517</v>
      </c>
      <c r="D68" t="s">
        <v>89</v>
      </c>
      <c r="E68" t="s">
        <v>10</v>
      </c>
      <c r="F68" t="s">
        <v>32</v>
      </c>
      <c r="G68" t="s">
        <v>39</v>
      </c>
      <c r="H68" t="s">
        <v>90</v>
      </c>
      <c r="I68">
        <v>1</v>
      </c>
      <c r="K68">
        <v>10</v>
      </c>
    </row>
    <row r="69" spans="2:11" x14ac:dyDescent="0.25">
      <c r="B69" t="s">
        <v>236</v>
      </c>
      <c r="C69" s="4">
        <v>45252.478518518517</v>
      </c>
      <c r="D69" t="s">
        <v>91</v>
      </c>
      <c r="E69" t="s">
        <v>10</v>
      </c>
      <c r="F69" t="s">
        <v>32</v>
      </c>
      <c r="G69" t="s">
        <v>39</v>
      </c>
      <c r="H69" t="s">
        <v>92</v>
      </c>
      <c r="I69">
        <v>1</v>
      </c>
      <c r="K69">
        <v>10</v>
      </c>
    </row>
    <row r="70" spans="2:11" x14ac:dyDescent="0.25">
      <c r="B70" t="s">
        <v>236</v>
      </c>
      <c r="C70" s="4">
        <v>45252.478518518517</v>
      </c>
      <c r="D70" t="s">
        <v>93</v>
      </c>
      <c r="E70" t="s">
        <v>10</v>
      </c>
      <c r="F70" t="s">
        <v>32</v>
      </c>
      <c r="G70" t="s">
        <v>87</v>
      </c>
      <c r="H70" t="s">
        <v>94</v>
      </c>
      <c r="I70">
        <v>2</v>
      </c>
      <c r="K70">
        <v>10</v>
      </c>
    </row>
    <row r="71" spans="2:11" x14ac:dyDescent="0.25">
      <c r="B71" t="s">
        <v>236</v>
      </c>
      <c r="C71" s="4">
        <v>45252.478518518517</v>
      </c>
      <c r="D71" t="s">
        <v>95</v>
      </c>
      <c r="E71" t="s">
        <v>10</v>
      </c>
      <c r="F71" t="s">
        <v>32</v>
      </c>
      <c r="G71" t="s">
        <v>39</v>
      </c>
      <c r="H71" t="s">
        <v>96</v>
      </c>
      <c r="I71">
        <v>2</v>
      </c>
      <c r="K71">
        <v>10</v>
      </c>
    </row>
    <row r="72" spans="2:11" x14ac:dyDescent="0.25">
      <c r="B72" t="s">
        <v>236</v>
      </c>
      <c r="C72" s="4">
        <v>45252.478518518517</v>
      </c>
      <c r="D72" t="s">
        <v>97</v>
      </c>
      <c r="E72" t="s">
        <v>10</v>
      </c>
      <c r="F72" t="s">
        <v>32</v>
      </c>
      <c r="G72" t="s">
        <v>39</v>
      </c>
      <c r="H72" t="s">
        <v>98</v>
      </c>
      <c r="I72">
        <v>2</v>
      </c>
      <c r="K72">
        <v>10</v>
      </c>
    </row>
    <row r="73" spans="2:11" x14ac:dyDescent="0.25">
      <c r="B73" t="s">
        <v>236</v>
      </c>
      <c r="C73" s="4">
        <v>45252.478518518517</v>
      </c>
      <c r="D73" t="s">
        <v>99</v>
      </c>
      <c r="E73" t="s">
        <v>10</v>
      </c>
      <c r="F73" t="s">
        <v>32</v>
      </c>
      <c r="G73" t="s">
        <v>39</v>
      </c>
      <c r="H73" t="s">
        <v>100</v>
      </c>
      <c r="I73">
        <v>165</v>
      </c>
      <c r="K73">
        <v>10</v>
      </c>
    </row>
    <row r="74" spans="2:11" x14ac:dyDescent="0.25">
      <c r="B74" t="s">
        <v>236</v>
      </c>
      <c r="C74" s="4">
        <v>45252.478518518517</v>
      </c>
      <c r="D74" t="s">
        <v>101</v>
      </c>
      <c r="E74" t="s">
        <v>10</v>
      </c>
      <c r="F74" t="s">
        <v>32</v>
      </c>
      <c r="G74" t="s">
        <v>39</v>
      </c>
      <c r="H74" t="s">
        <v>102</v>
      </c>
      <c r="I74">
        <v>40</v>
      </c>
      <c r="K74">
        <v>10</v>
      </c>
    </row>
  </sheetData>
  <hyperlinks>
    <hyperlink ref="A2" location="'Síntese Resultados'!A1" display="Voltar para a página Síntese de Resultados" xr:uid="{057F2242-CDBB-4237-9761-2957F6ED6A08}"/>
  </hyperlinks>
  <pageMargins left="0.7" right="0.7" top="0.75" bottom="0.75" header="0.3" footer="0.3"/>
  <drawing r:id="rId1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36A68-8E34-4385-A826-4A5B88C177BD}">
  <dimension ref="A2:K72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243</v>
      </c>
      <c r="C41" s="4">
        <v>45252.50204861111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243</v>
      </c>
      <c r="C42" s="4">
        <v>45252.50204861111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243</v>
      </c>
      <c r="C43" s="4">
        <v>45252.50204861111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243</v>
      </c>
      <c r="C44" s="4">
        <v>45252.50204861111</v>
      </c>
      <c r="D44" t="s">
        <v>21</v>
      </c>
      <c r="E44" t="s">
        <v>15</v>
      </c>
      <c r="F44" t="s">
        <v>22</v>
      </c>
      <c r="G44" t="s">
        <v>23</v>
      </c>
      <c r="H44" t="s">
        <v>175</v>
      </c>
      <c r="I44">
        <v>5</v>
      </c>
      <c r="K44">
        <v>10</v>
      </c>
    </row>
    <row r="45" spans="2:11" x14ac:dyDescent="0.25">
      <c r="B45" t="s">
        <v>243</v>
      </c>
      <c r="C45" s="4">
        <v>45252.50204861111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243</v>
      </c>
      <c r="C46" s="4">
        <v>45252.50204861111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243</v>
      </c>
      <c r="C47" s="4">
        <v>45252.50204861111</v>
      </c>
      <c r="D47" t="s">
        <v>31</v>
      </c>
      <c r="E47" t="s">
        <v>15</v>
      </c>
      <c r="F47" t="s">
        <v>32</v>
      </c>
      <c r="G47" t="s">
        <v>33</v>
      </c>
      <c r="H47" t="s">
        <v>253</v>
      </c>
      <c r="I47">
        <v>178</v>
      </c>
      <c r="K47">
        <v>10</v>
      </c>
    </row>
    <row r="48" spans="2:11" x14ac:dyDescent="0.25">
      <c r="B48" t="s">
        <v>243</v>
      </c>
      <c r="C48" s="4">
        <v>45252.50204861111</v>
      </c>
      <c r="D48" t="s">
        <v>254</v>
      </c>
      <c r="E48" t="s">
        <v>10</v>
      </c>
      <c r="F48" t="s">
        <v>11</v>
      </c>
      <c r="G48" t="s">
        <v>36</v>
      </c>
      <c r="H48" t="s">
        <v>255</v>
      </c>
      <c r="I48">
        <v>0</v>
      </c>
      <c r="K48">
        <v>10</v>
      </c>
    </row>
    <row r="49" spans="2:11" x14ac:dyDescent="0.25">
      <c r="B49" t="s">
        <v>243</v>
      </c>
      <c r="C49" s="4">
        <v>45252.50204861111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243</v>
      </c>
      <c r="C50" s="4">
        <v>45252.50204861111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243</v>
      </c>
      <c r="C51" s="4">
        <v>45252.50204861111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252</v>
      </c>
      <c r="K51">
        <v>10</v>
      </c>
    </row>
    <row r="52" spans="2:11" x14ac:dyDescent="0.25">
      <c r="B52" t="s">
        <v>243</v>
      </c>
      <c r="C52" s="4">
        <v>45252.50204861111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5</v>
      </c>
      <c r="K52">
        <v>10</v>
      </c>
    </row>
    <row r="53" spans="2:11" x14ac:dyDescent="0.25">
      <c r="B53" t="s">
        <v>243</v>
      </c>
      <c r="C53" s="4">
        <v>45252.50204861111</v>
      </c>
      <c r="D53" t="s">
        <v>51</v>
      </c>
      <c r="E53" t="s">
        <v>10</v>
      </c>
      <c r="F53" t="s">
        <v>11</v>
      </c>
      <c r="G53" t="s">
        <v>39</v>
      </c>
      <c r="H53" t="s">
        <v>52</v>
      </c>
      <c r="I53">
        <v>4</v>
      </c>
      <c r="K53">
        <v>10</v>
      </c>
    </row>
    <row r="54" spans="2:11" x14ac:dyDescent="0.25">
      <c r="B54" t="s">
        <v>243</v>
      </c>
      <c r="C54" s="4">
        <v>45252.50204861111</v>
      </c>
      <c r="D54" t="s">
        <v>53</v>
      </c>
      <c r="E54" t="s">
        <v>10</v>
      </c>
      <c r="F54" t="s">
        <v>11</v>
      </c>
      <c r="H54" t="s">
        <v>54</v>
      </c>
      <c r="I54">
        <v>4</v>
      </c>
      <c r="K54">
        <v>10</v>
      </c>
    </row>
    <row r="55" spans="2:11" x14ac:dyDescent="0.25">
      <c r="B55" t="s">
        <v>243</v>
      </c>
      <c r="C55" s="4">
        <v>45252.50204861111</v>
      </c>
      <c r="D55" t="s">
        <v>55</v>
      </c>
      <c r="E55" t="s">
        <v>10</v>
      </c>
      <c r="F55" t="s">
        <v>11</v>
      </c>
      <c r="H55" t="s">
        <v>56</v>
      </c>
      <c r="I55">
        <v>5</v>
      </c>
      <c r="K55">
        <v>10</v>
      </c>
    </row>
    <row r="56" spans="2:11" x14ac:dyDescent="0.25">
      <c r="B56" t="s">
        <v>243</v>
      </c>
      <c r="C56" s="4">
        <v>45252.50204861111</v>
      </c>
      <c r="D56" t="s">
        <v>57</v>
      </c>
      <c r="E56" t="s">
        <v>10</v>
      </c>
      <c r="F56" t="s">
        <v>11</v>
      </c>
      <c r="H56" t="s">
        <v>58</v>
      </c>
      <c r="I56">
        <v>1</v>
      </c>
      <c r="K56">
        <v>10</v>
      </c>
    </row>
    <row r="57" spans="2:11" x14ac:dyDescent="0.25">
      <c r="B57" t="s">
        <v>243</v>
      </c>
      <c r="C57" s="4">
        <v>45252.50204861111</v>
      </c>
      <c r="D57" t="s">
        <v>67</v>
      </c>
      <c r="E57" t="s">
        <v>10</v>
      </c>
      <c r="F57" t="s">
        <v>11</v>
      </c>
      <c r="G57" t="s">
        <v>62</v>
      </c>
      <c r="H57" t="s">
        <v>68</v>
      </c>
      <c r="I57">
        <v>27</v>
      </c>
      <c r="K57">
        <v>10</v>
      </c>
    </row>
    <row r="58" spans="2:11" x14ac:dyDescent="0.25">
      <c r="B58" t="s">
        <v>243</v>
      </c>
      <c r="C58" s="4">
        <v>45252.50204861111</v>
      </c>
      <c r="D58" t="s">
        <v>69</v>
      </c>
      <c r="E58" t="s">
        <v>10</v>
      </c>
      <c r="F58" t="s">
        <v>11</v>
      </c>
      <c r="G58" t="s">
        <v>62</v>
      </c>
      <c r="H58" t="s">
        <v>70</v>
      </c>
      <c r="I58">
        <v>3</v>
      </c>
      <c r="K58">
        <v>10</v>
      </c>
    </row>
    <row r="59" spans="2:11" x14ac:dyDescent="0.25">
      <c r="B59" t="s">
        <v>243</v>
      </c>
      <c r="C59" s="4">
        <v>45252.50204861111</v>
      </c>
      <c r="D59" t="s">
        <v>71</v>
      </c>
      <c r="E59" t="s">
        <v>10</v>
      </c>
      <c r="F59" t="s">
        <v>11</v>
      </c>
      <c r="G59" t="s">
        <v>36</v>
      </c>
      <c r="H59" t="s">
        <v>72</v>
      </c>
      <c r="I59">
        <v>147</v>
      </c>
      <c r="K59">
        <v>10</v>
      </c>
    </row>
    <row r="60" spans="2:11" x14ac:dyDescent="0.25">
      <c r="B60" t="s">
        <v>243</v>
      </c>
      <c r="C60" s="4">
        <v>45252.50204861111</v>
      </c>
      <c r="D60" t="s">
        <v>73</v>
      </c>
      <c r="E60" t="s">
        <v>10</v>
      </c>
      <c r="F60" t="s">
        <v>11</v>
      </c>
      <c r="G60" t="s">
        <v>62</v>
      </c>
      <c r="H60" t="s">
        <v>74</v>
      </c>
      <c r="I60">
        <v>65</v>
      </c>
      <c r="K60">
        <v>10</v>
      </c>
    </row>
    <row r="61" spans="2:11" x14ac:dyDescent="0.25">
      <c r="B61" t="s">
        <v>243</v>
      </c>
      <c r="C61" s="4">
        <v>45252.50204861111</v>
      </c>
      <c r="D61" t="s">
        <v>75</v>
      </c>
      <c r="E61" t="s">
        <v>10</v>
      </c>
      <c r="F61" t="s">
        <v>32</v>
      </c>
      <c r="G61" t="s">
        <v>76</v>
      </c>
      <c r="H61" t="s">
        <v>77</v>
      </c>
      <c r="I61">
        <v>1</v>
      </c>
      <c r="K61">
        <v>10</v>
      </c>
    </row>
    <row r="62" spans="2:11" x14ac:dyDescent="0.25">
      <c r="B62" t="s">
        <v>243</v>
      </c>
      <c r="C62" s="4">
        <v>45252.50204861111</v>
      </c>
      <c r="D62" t="s">
        <v>78</v>
      </c>
      <c r="E62" t="s">
        <v>10</v>
      </c>
      <c r="F62" t="s">
        <v>32</v>
      </c>
      <c r="G62" t="s">
        <v>79</v>
      </c>
      <c r="H62" t="s">
        <v>80</v>
      </c>
      <c r="I62">
        <v>3</v>
      </c>
      <c r="K62">
        <v>10</v>
      </c>
    </row>
    <row r="63" spans="2:11" x14ac:dyDescent="0.25">
      <c r="B63" t="s">
        <v>243</v>
      </c>
      <c r="C63" s="4">
        <v>45252.50204861111</v>
      </c>
      <c r="D63" t="s">
        <v>119</v>
      </c>
      <c r="E63" t="s">
        <v>15</v>
      </c>
      <c r="F63" t="s">
        <v>22</v>
      </c>
      <c r="G63" t="s">
        <v>120</v>
      </c>
      <c r="H63" t="s">
        <v>256</v>
      </c>
      <c r="I63">
        <v>5</v>
      </c>
      <c r="K63">
        <v>10</v>
      </c>
    </row>
    <row r="64" spans="2:11" x14ac:dyDescent="0.25">
      <c r="B64" t="s">
        <v>243</v>
      </c>
      <c r="C64" s="4">
        <v>45252.50204861111</v>
      </c>
      <c r="D64" t="s">
        <v>83</v>
      </c>
      <c r="E64" t="s">
        <v>10</v>
      </c>
      <c r="F64" t="s">
        <v>11</v>
      </c>
      <c r="G64" t="s">
        <v>84</v>
      </c>
      <c r="H64" t="s">
        <v>85</v>
      </c>
      <c r="I64">
        <v>1</v>
      </c>
      <c r="K64">
        <v>10</v>
      </c>
    </row>
    <row r="65" spans="2:11" x14ac:dyDescent="0.25">
      <c r="B65" t="s">
        <v>243</v>
      </c>
      <c r="C65" s="4">
        <v>45252.50204861111</v>
      </c>
      <c r="D65" t="s">
        <v>86</v>
      </c>
      <c r="E65" t="s">
        <v>10</v>
      </c>
      <c r="F65" t="s">
        <v>32</v>
      </c>
      <c r="G65" t="s">
        <v>87</v>
      </c>
      <c r="H65" t="s">
        <v>88</v>
      </c>
      <c r="I65">
        <v>1</v>
      </c>
      <c r="K65">
        <v>10</v>
      </c>
    </row>
    <row r="66" spans="2:11" x14ac:dyDescent="0.25">
      <c r="B66" t="s">
        <v>243</v>
      </c>
      <c r="C66" s="4">
        <v>45252.50204861111</v>
      </c>
      <c r="D66" t="s">
        <v>89</v>
      </c>
      <c r="E66" t="s">
        <v>10</v>
      </c>
      <c r="F66" t="s">
        <v>32</v>
      </c>
      <c r="G66" t="s">
        <v>39</v>
      </c>
      <c r="H66" t="s">
        <v>90</v>
      </c>
      <c r="I66">
        <v>1</v>
      </c>
      <c r="K66">
        <v>10</v>
      </c>
    </row>
    <row r="67" spans="2:11" x14ac:dyDescent="0.25">
      <c r="B67" t="s">
        <v>243</v>
      </c>
      <c r="C67" s="4">
        <v>45252.50204861111</v>
      </c>
      <c r="D67" t="s">
        <v>91</v>
      </c>
      <c r="E67" t="s">
        <v>10</v>
      </c>
      <c r="F67" t="s">
        <v>32</v>
      </c>
      <c r="G67" t="s">
        <v>39</v>
      </c>
      <c r="H67" t="s">
        <v>92</v>
      </c>
      <c r="I67">
        <v>1</v>
      </c>
      <c r="K67">
        <v>10</v>
      </c>
    </row>
    <row r="68" spans="2:11" x14ac:dyDescent="0.25">
      <c r="B68" t="s">
        <v>243</v>
      </c>
      <c r="C68" s="4">
        <v>45252.50204861111</v>
      </c>
      <c r="D68" t="s">
        <v>93</v>
      </c>
      <c r="E68" t="s">
        <v>10</v>
      </c>
      <c r="F68" t="s">
        <v>32</v>
      </c>
      <c r="G68" t="s">
        <v>87</v>
      </c>
      <c r="H68" t="s">
        <v>94</v>
      </c>
      <c r="I68">
        <v>2</v>
      </c>
      <c r="K68">
        <v>10</v>
      </c>
    </row>
    <row r="69" spans="2:11" x14ac:dyDescent="0.25">
      <c r="B69" t="s">
        <v>243</v>
      </c>
      <c r="C69" s="4">
        <v>45252.50204861111</v>
      </c>
      <c r="D69" t="s">
        <v>95</v>
      </c>
      <c r="E69" t="s">
        <v>10</v>
      </c>
      <c r="F69" t="s">
        <v>32</v>
      </c>
      <c r="G69" t="s">
        <v>39</v>
      </c>
      <c r="H69" t="s">
        <v>96</v>
      </c>
      <c r="I69">
        <v>2</v>
      </c>
      <c r="K69">
        <v>10</v>
      </c>
    </row>
    <row r="70" spans="2:11" x14ac:dyDescent="0.25">
      <c r="B70" t="s">
        <v>243</v>
      </c>
      <c r="C70" s="4">
        <v>45252.50204861111</v>
      </c>
      <c r="D70" t="s">
        <v>97</v>
      </c>
      <c r="E70" t="s">
        <v>10</v>
      </c>
      <c r="F70" t="s">
        <v>32</v>
      </c>
      <c r="G70" t="s">
        <v>39</v>
      </c>
      <c r="H70" t="s">
        <v>98</v>
      </c>
      <c r="I70">
        <v>2</v>
      </c>
      <c r="K70">
        <v>10</v>
      </c>
    </row>
    <row r="71" spans="2:11" x14ac:dyDescent="0.25">
      <c r="B71" t="s">
        <v>243</v>
      </c>
      <c r="C71" s="4">
        <v>45252.50204861111</v>
      </c>
      <c r="D71" t="s">
        <v>99</v>
      </c>
      <c r="E71" t="s">
        <v>10</v>
      </c>
      <c r="F71" t="s">
        <v>32</v>
      </c>
      <c r="G71" t="s">
        <v>39</v>
      </c>
      <c r="H71" t="s">
        <v>100</v>
      </c>
      <c r="I71">
        <v>184</v>
      </c>
      <c r="K71">
        <v>10</v>
      </c>
    </row>
    <row r="72" spans="2:11" x14ac:dyDescent="0.25">
      <c r="B72" t="s">
        <v>243</v>
      </c>
      <c r="C72" s="4">
        <v>45252.50204861111</v>
      </c>
      <c r="D72" t="s">
        <v>101</v>
      </c>
      <c r="E72" t="s">
        <v>10</v>
      </c>
      <c r="F72" t="s">
        <v>32</v>
      </c>
      <c r="G72" t="s">
        <v>39</v>
      </c>
      <c r="H72" t="s">
        <v>102</v>
      </c>
      <c r="I72">
        <v>43</v>
      </c>
      <c r="K72">
        <v>10</v>
      </c>
    </row>
  </sheetData>
  <hyperlinks>
    <hyperlink ref="A2" location="'Síntese Resultados'!A1" display="Voltar para a página Síntese de Resultados" xr:uid="{A5F3285E-8F64-47F7-AECF-287A8FB2D3F7}"/>
  </hyperlinks>
  <pageMargins left="0.7" right="0.7" top="0.75" bottom="0.75" header="0.3" footer="0.3"/>
  <drawing r:id="rId1"/>
  <tableParts count="1">
    <tablePart r:id="rId2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666E5-CC58-4F3E-9530-39BCAB7248B7}">
  <dimension ref="A2:K78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244</v>
      </c>
      <c r="C41" s="4">
        <v>45252.512418981481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244</v>
      </c>
      <c r="C42" s="4">
        <v>45252.512418981481</v>
      </c>
      <c r="D42" t="s">
        <v>167</v>
      </c>
      <c r="E42" t="s">
        <v>15</v>
      </c>
      <c r="F42" t="s">
        <v>22</v>
      </c>
      <c r="G42" t="s">
        <v>168</v>
      </c>
      <c r="H42" t="s">
        <v>169</v>
      </c>
      <c r="I42">
        <v>3</v>
      </c>
      <c r="K42">
        <v>10</v>
      </c>
    </row>
    <row r="43" spans="2:11" x14ac:dyDescent="0.25">
      <c r="B43" t="s">
        <v>244</v>
      </c>
      <c r="C43" s="4">
        <v>45252.512418981481</v>
      </c>
      <c r="D43" t="s">
        <v>16</v>
      </c>
      <c r="E43" t="s">
        <v>15</v>
      </c>
      <c r="F43" t="s">
        <v>11</v>
      </c>
      <c r="G43" t="s">
        <v>17</v>
      </c>
      <c r="H43" t="s">
        <v>18</v>
      </c>
      <c r="I43">
        <v>1</v>
      </c>
      <c r="K43">
        <v>10</v>
      </c>
    </row>
    <row r="44" spans="2:11" x14ac:dyDescent="0.25">
      <c r="B44" t="s">
        <v>244</v>
      </c>
      <c r="C44" s="4">
        <v>45252.512418981481</v>
      </c>
      <c r="D44" t="s">
        <v>19</v>
      </c>
      <c r="E44" t="s">
        <v>15</v>
      </c>
      <c r="F44" t="s">
        <v>11</v>
      </c>
      <c r="G44" t="s">
        <v>17</v>
      </c>
      <c r="H44" t="s">
        <v>20</v>
      </c>
      <c r="I44">
        <v>2</v>
      </c>
      <c r="K44">
        <v>10</v>
      </c>
    </row>
    <row r="45" spans="2:11" x14ac:dyDescent="0.25">
      <c r="B45" t="s">
        <v>244</v>
      </c>
      <c r="C45" s="4">
        <v>45252.512418981481</v>
      </c>
      <c r="D45" t="s">
        <v>21</v>
      </c>
      <c r="E45" t="s">
        <v>15</v>
      </c>
      <c r="F45" t="s">
        <v>22</v>
      </c>
      <c r="G45" t="s">
        <v>23</v>
      </c>
      <c r="H45" t="s">
        <v>126</v>
      </c>
      <c r="I45">
        <v>1</v>
      </c>
      <c r="K45">
        <v>10</v>
      </c>
    </row>
    <row r="46" spans="2:11" x14ac:dyDescent="0.25">
      <c r="B46" t="s">
        <v>244</v>
      </c>
      <c r="C46" s="4">
        <v>45252.512418981481</v>
      </c>
      <c r="D46" t="s">
        <v>25</v>
      </c>
      <c r="E46" t="s">
        <v>10</v>
      </c>
      <c r="F46" t="s">
        <v>11</v>
      </c>
      <c r="G46" t="s">
        <v>26</v>
      </c>
      <c r="H46" t="s">
        <v>27</v>
      </c>
      <c r="I46">
        <v>0</v>
      </c>
      <c r="K46">
        <v>10</v>
      </c>
    </row>
    <row r="47" spans="2:11" x14ac:dyDescent="0.25">
      <c r="B47" t="s">
        <v>244</v>
      </c>
      <c r="C47" s="4">
        <v>45252.512418981481</v>
      </c>
      <c r="D47" t="s">
        <v>28</v>
      </c>
      <c r="E47" t="s">
        <v>10</v>
      </c>
      <c r="F47" t="s">
        <v>11</v>
      </c>
      <c r="G47" t="s">
        <v>29</v>
      </c>
      <c r="H47" t="s">
        <v>30</v>
      </c>
      <c r="I47">
        <v>2</v>
      </c>
      <c r="K47">
        <v>10</v>
      </c>
    </row>
    <row r="48" spans="2:11" x14ac:dyDescent="0.25">
      <c r="B48" t="s">
        <v>244</v>
      </c>
      <c r="C48" s="4">
        <v>45252.512418981481</v>
      </c>
      <c r="D48" t="s">
        <v>31</v>
      </c>
      <c r="E48" t="s">
        <v>15</v>
      </c>
      <c r="F48" t="s">
        <v>32</v>
      </c>
      <c r="G48" t="s">
        <v>33</v>
      </c>
      <c r="H48" t="s">
        <v>193</v>
      </c>
      <c r="I48">
        <v>238</v>
      </c>
      <c r="K48">
        <v>10</v>
      </c>
    </row>
    <row r="49" spans="2:11" x14ac:dyDescent="0.25">
      <c r="B49" t="s">
        <v>244</v>
      </c>
      <c r="C49" s="4">
        <v>45252.512418981481</v>
      </c>
      <c r="D49" t="s">
        <v>35</v>
      </c>
      <c r="E49" t="s">
        <v>15</v>
      </c>
      <c r="F49" t="s">
        <v>11</v>
      </c>
      <c r="G49" t="s">
        <v>36</v>
      </c>
      <c r="H49" t="s">
        <v>259</v>
      </c>
      <c r="I49">
        <v>26</v>
      </c>
      <c r="K49">
        <v>10</v>
      </c>
    </row>
    <row r="50" spans="2:11" x14ac:dyDescent="0.25">
      <c r="B50" t="s">
        <v>244</v>
      </c>
      <c r="C50" s="4">
        <v>45252.512418981481</v>
      </c>
      <c r="D50" t="s">
        <v>38</v>
      </c>
      <c r="E50" t="s">
        <v>10</v>
      </c>
      <c r="F50" t="s">
        <v>11</v>
      </c>
      <c r="G50" t="s">
        <v>39</v>
      </c>
      <c r="H50" t="s">
        <v>40</v>
      </c>
      <c r="I50">
        <v>0</v>
      </c>
      <c r="K50">
        <v>10</v>
      </c>
    </row>
    <row r="51" spans="2:11" x14ac:dyDescent="0.25">
      <c r="B51" t="s">
        <v>244</v>
      </c>
      <c r="C51" s="4">
        <v>45252.512418981481</v>
      </c>
      <c r="D51" t="s">
        <v>41</v>
      </c>
      <c r="E51" t="s">
        <v>15</v>
      </c>
      <c r="F51" t="s">
        <v>11</v>
      </c>
      <c r="G51" t="s">
        <v>42</v>
      </c>
      <c r="H51" t="s">
        <v>43</v>
      </c>
      <c r="I51">
        <v>1</v>
      </c>
      <c r="J51" t="s">
        <v>44</v>
      </c>
      <c r="K51">
        <v>10</v>
      </c>
    </row>
    <row r="52" spans="2:11" x14ac:dyDescent="0.25">
      <c r="B52" t="s">
        <v>244</v>
      </c>
      <c r="C52" s="4">
        <v>45252.512418981481</v>
      </c>
      <c r="D52" t="s">
        <v>45</v>
      </c>
      <c r="E52" t="s">
        <v>10</v>
      </c>
      <c r="F52" t="s">
        <v>11</v>
      </c>
      <c r="G52" t="s">
        <v>46</v>
      </c>
      <c r="H52" t="s">
        <v>47</v>
      </c>
      <c r="I52">
        <v>1</v>
      </c>
      <c r="J52" t="s">
        <v>260</v>
      </c>
      <c r="K52">
        <v>10</v>
      </c>
    </row>
    <row r="53" spans="2:11" x14ac:dyDescent="0.25">
      <c r="B53" t="s">
        <v>244</v>
      </c>
      <c r="C53" s="4">
        <v>45252.512418981481</v>
      </c>
      <c r="D53" t="s">
        <v>49</v>
      </c>
      <c r="E53" t="s">
        <v>10</v>
      </c>
      <c r="F53" t="s">
        <v>11</v>
      </c>
      <c r="G53" t="s">
        <v>39</v>
      </c>
      <c r="H53" t="s">
        <v>50</v>
      </c>
      <c r="I53">
        <v>1</v>
      </c>
      <c r="K53">
        <v>10</v>
      </c>
    </row>
    <row r="54" spans="2:11" x14ac:dyDescent="0.25">
      <c r="B54" t="s">
        <v>244</v>
      </c>
      <c r="C54" s="4">
        <v>45252.512418981481</v>
      </c>
      <c r="D54" t="s">
        <v>130</v>
      </c>
      <c r="E54" t="s">
        <v>10</v>
      </c>
      <c r="F54" t="s">
        <v>11</v>
      </c>
      <c r="G54" t="s">
        <v>39</v>
      </c>
      <c r="H54" t="s">
        <v>131</v>
      </c>
      <c r="I54">
        <v>3</v>
      </c>
      <c r="K54">
        <v>10</v>
      </c>
    </row>
    <row r="55" spans="2:11" x14ac:dyDescent="0.25">
      <c r="B55" t="s">
        <v>244</v>
      </c>
      <c r="C55" s="4">
        <v>45252.512418981481</v>
      </c>
      <c r="D55" t="s">
        <v>132</v>
      </c>
      <c r="E55" t="s">
        <v>10</v>
      </c>
      <c r="F55" t="s">
        <v>11</v>
      </c>
      <c r="G55" t="s">
        <v>39</v>
      </c>
      <c r="H55" t="s">
        <v>133</v>
      </c>
      <c r="I55">
        <v>1</v>
      </c>
      <c r="K55">
        <v>10</v>
      </c>
    </row>
    <row r="56" spans="2:11" x14ac:dyDescent="0.25">
      <c r="B56" t="s">
        <v>244</v>
      </c>
      <c r="C56" s="4">
        <v>45252.512418981481</v>
      </c>
      <c r="D56" t="s">
        <v>51</v>
      </c>
      <c r="E56" t="s">
        <v>10</v>
      </c>
      <c r="F56" t="s">
        <v>11</v>
      </c>
      <c r="G56" t="s">
        <v>39</v>
      </c>
      <c r="H56" t="s">
        <v>52</v>
      </c>
      <c r="I56">
        <v>12</v>
      </c>
      <c r="K56">
        <v>10</v>
      </c>
    </row>
    <row r="57" spans="2:11" x14ac:dyDescent="0.25">
      <c r="B57" t="s">
        <v>244</v>
      </c>
      <c r="C57" s="4">
        <v>45252.512418981481</v>
      </c>
      <c r="D57" t="s">
        <v>53</v>
      </c>
      <c r="E57" t="s">
        <v>10</v>
      </c>
      <c r="F57" t="s">
        <v>11</v>
      </c>
      <c r="H57" t="s">
        <v>54</v>
      </c>
      <c r="I57">
        <v>12</v>
      </c>
      <c r="K57">
        <v>10</v>
      </c>
    </row>
    <row r="58" spans="2:11" x14ac:dyDescent="0.25">
      <c r="B58" t="s">
        <v>244</v>
      </c>
      <c r="C58" s="4">
        <v>45252.512418981481</v>
      </c>
      <c r="D58" t="s">
        <v>55</v>
      </c>
      <c r="E58" t="s">
        <v>10</v>
      </c>
      <c r="F58" t="s">
        <v>11</v>
      </c>
      <c r="H58" t="s">
        <v>56</v>
      </c>
      <c r="I58">
        <v>14</v>
      </c>
      <c r="K58">
        <v>10</v>
      </c>
    </row>
    <row r="59" spans="2:11" x14ac:dyDescent="0.25">
      <c r="B59" t="s">
        <v>244</v>
      </c>
      <c r="C59" s="4">
        <v>45252.512418981481</v>
      </c>
      <c r="D59" t="s">
        <v>57</v>
      </c>
      <c r="E59" t="s">
        <v>10</v>
      </c>
      <c r="F59" t="s">
        <v>11</v>
      </c>
      <c r="H59" t="s">
        <v>58</v>
      </c>
      <c r="I59">
        <v>1</v>
      </c>
      <c r="K59">
        <v>10</v>
      </c>
    </row>
    <row r="60" spans="2:11" x14ac:dyDescent="0.25">
      <c r="B60" t="s">
        <v>244</v>
      </c>
      <c r="C60" s="4">
        <v>45252.512418981481</v>
      </c>
      <c r="D60" t="s">
        <v>59</v>
      </c>
      <c r="E60" t="s">
        <v>10</v>
      </c>
      <c r="F60" t="s">
        <v>11</v>
      </c>
      <c r="H60" t="s">
        <v>60</v>
      </c>
      <c r="I60">
        <v>1</v>
      </c>
      <c r="K60">
        <v>10</v>
      </c>
    </row>
    <row r="61" spans="2:11" x14ac:dyDescent="0.25">
      <c r="B61" t="s">
        <v>244</v>
      </c>
      <c r="C61" s="4">
        <v>45252.512418981481</v>
      </c>
      <c r="D61" t="s">
        <v>61</v>
      </c>
      <c r="E61" t="s">
        <v>10</v>
      </c>
      <c r="F61" t="s">
        <v>11</v>
      </c>
      <c r="G61" t="s">
        <v>62</v>
      </c>
      <c r="H61" t="s">
        <v>63</v>
      </c>
      <c r="I61">
        <v>3</v>
      </c>
      <c r="K61">
        <v>10</v>
      </c>
    </row>
    <row r="62" spans="2:11" x14ac:dyDescent="0.25">
      <c r="B62" t="s">
        <v>244</v>
      </c>
      <c r="C62" s="4">
        <v>45252.512418981481</v>
      </c>
      <c r="D62" t="s">
        <v>67</v>
      </c>
      <c r="E62" t="s">
        <v>10</v>
      </c>
      <c r="F62" t="s">
        <v>11</v>
      </c>
      <c r="G62" t="s">
        <v>62</v>
      </c>
      <c r="H62" t="s">
        <v>68</v>
      </c>
      <c r="I62">
        <v>30</v>
      </c>
      <c r="K62">
        <v>10</v>
      </c>
    </row>
    <row r="63" spans="2:11" x14ac:dyDescent="0.25">
      <c r="B63" t="s">
        <v>244</v>
      </c>
      <c r="C63" s="4">
        <v>45252.512418981481</v>
      </c>
      <c r="D63" t="s">
        <v>69</v>
      </c>
      <c r="E63" t="s">
        <v>10</v>
      </c>
      <c r="F63" t="s">
        <v>11</v>
      </c>
      <c r="G63" t="s">
        <v>62</v>
      </c>
      <c r="H63" t="s">
        <v>70</v>
      </c>
      <c r="I63">
        <v>9</v>
      </c>
      <c r="K63">
        <v>10</v>
      </c>
    </row>
    <row r="64" spans="2:11" x14ac:dyDescent="0.25">
      <c r="B64" t="s">
        <v>244</v>
      </c>
      <c r="C64" s="4">
        <v>45252.512418981481</v>
      </c>
      <c r="D64" t="s">
        <v>71</v>
      </c>
      <c r="E64" t="s">
        <v>10</v>
      </c>
      <c r="F64" t="s">
        <v>11</v>
      </c>
      <c r="G64" t="s">
        <v>36</v>
      </c>
      <c r="H64" t="s">
        <v>72</v>
      </c>
      <c r="I64">
        <v>154</v>
      </c>
      <c r="K64">
        <v>10</v>
      </c>
    </row>
    <row r="65" spans="2:11" x14ac:dyDescent="0.25">
      <c r="B65" t="s">
        <v>244</v>
      </c>
      <c r="C65" s="4">
        <v>45252.512418981481</v>
      </c>
      <c r="D65" t="s">
        <v>73</v>
      </c>
      <c r="E65" t="s">
        <v>10</v>
      </c>
      <c r="F65" t="s">
        <v>11</v>
      </c>
      <c r="G65" t="s">
        <v>62</v>
      </c>
      <c r="H65" t="s">
        <v>74</v>
      </c>
      <c r="I65">
        <v>55</v>
      </c>
      <c r="K65">
        <v>10</v>
      </c>
    </row>
    <row r="66" spans="2:11" x14ac:dyDescent="0.25">
      <c r="B66" t="s">
        <v>244</v>
      </c>
      <c r="C66" s="4">
        <v>45252.512418981481</v>
      </c>
      <c r="D66" t="s">
        <v>75</v>
      </c>
      <c r="E66" t="s">
        <v>10</v>
      </c>
      <c r="F66" t="s">
        <v>32</v>
      </c>
      <c r="G66" t="s">
        <v>76</v>
      </c>
      <c r="H66" t="s">
        <v>77</v>
      </c>
      <c r="I66">
        <v>1</v>
      </c>
      <c r="K66">
        <v>10</v>
      </c>
    </row>
    <row r="67" spans="2:11" x14ac:dyDescent="0.25">
      <c r="B67" t="s">
        <v>244</v>
      </c>
      <c r="C67" s="4">
        <v>45252.512418981481</v>
      </c>
      <c r="D67" t="s">
        <v>78</v>
      </c>
      <c r="E67" t="s">
        <v>10</v>
      </c>
      <c r="F67" t="s">
        <v>32</v>
      </c>
      <c r="G67" t="s">
        <v>79</v>
      </c>
      <c r="H67" t="s">
        <v>80</v>
      </c>
      <c r="I67">
        <v>12</v>
      </c>
      <c r="K67">
        <v>10</v>
      </c>
    </row>
    <row r="68" spans="2:11" x14ac:dyDescent="0.25">
      <c r="B68" t="s">
        <v>244</v>
      </c>
      <c r="C68" s="4">
        <v>45252.512418981481</v>
      </c>
      <c r="D68" t="s">
        <v>119</v>
      </c>
      <c r="E68" t="s">
        <v>15</v>
      </c>
      <c r="F68" t="s">
        <v>22</v>
      </c>
      <c r="G68" t="s">
        <v>120</v>
      </c>
      <c r="H68" t="s">
        <v>134</v>
      </c>
      <c r="I68">
        <v>2</v>
      </c>
      <c r="K68">
        <v>10</v>
      </c>
    </row>
    <row r="69" spans="2:11" x14ac:dyDescent="0.25">
      <c r="B69" t="s">
        <v>244</v>
      </c>
      <c r="C69" s="4">
        <v>45252.512418981481</v>
      </c>
      <c r="D69" t="s">
        <v>83</v>
      </c>
      <c r="E69" t="s">
        <v>10</v>
      </c>
      <c r="F69" t="s">
        <v>11</v>
      </c>
      <c r="G69" t="s">
        <v>84</v>
      </c>
      <c r="H69" t="s">
        <v>85</v>
      </c>
      <c r="I69">
        <v>1</v>
      </c>
      <c r="K69">
        <v>10</v>
      </c>
    </row>
    <row r="70" spans="2:11" x14ac:dyDescent="0.25">
      <c r="B70" t="s">
        <v>244</v>
      </c>
      <c r="C70" s="4">
        <v>45252.512418981481</v>
      </c>
      <c r="D70" t="s">
        <v>86</v>
      </c>
      <c r="E70" t="s">
        <v>10</v>
      </c>
      <c r="F70" t="s">
        <v>32</v>
      </c>
      <c r="G70" t="s">
        <v>87</v>
      </c>
      <c r="H70" t="s">
        <v>88</v>
      </c>
      <c r="I70">
        <v>1</v>
      </c>
      <c r="K70">
        <v>10</v>
      </c>
    </row>
    <row r="71" spans="2:11" x14ac:dyDescent="0.25">
      <c r="B71" t="s">
        <v>244</v>
      </c>
      <c r="C71" s="4">
        <v>45252.512418981481</v>
      </c>
      <c r="D71" t="s">
        <v>135</v>
      </c>
      <c r="E71" t="s">
        <v>10</v>
      </c>
      <c r="F71" t="s">
        <v>32</v>
      </c>
      <c r="G71" t="s">
        <v>39</v>
      </c>
      <c r="H71" t="s">
        <v>136</v>
      </c>
      <c r="I71">
        <v>1</v>
      </c>
      <c r="K71">
        <v>10</v>
      </c>
    </row>
    <row r="72" spans="2:11" x14ac:dyDescent="0.25">
      <c r="B72" t="s">
        <v>244</v>
      </c>
      <c r="C72" s="4">
        <v>45252.512418981481</v>
      </c>
      <c r="D72" t="s">
        <v>89</v>
      </c>
      <c r="E72" t="s">
        <v>10</v>
      </c>
      <c r="F72" t="s">
        <v>32</v>
      </c>
      <c r="G72" t="s">
        <v>39</v>
      </c>
      <c r="H72" t="s">
        <v>90</v>
      </c>
      <c r="I72">
        <v>1</v>
      </c>
      <c r="K72">
        <v>10</v>
      </c>
    </row>
    <row r="73" spans="2:11" x14ac:dyDescent="0.25">
      <c r="B73" t="s">
        <v>244</v>
      </c>
      <c r="C73" s="4">
        <v>45252.512418981481</v>
      </c>
      <c r="D73" t="s">
        <v>91</v>
      </c>
      <c r="E73" t="s">
        <v>10</v>
      </c>
      <c r="F73" t="s">
        <v>32</v>
      </c>
      <c r="G73" t="s">
        <v>39</v>
      </c>
      <c r="H73" t="s">
        <v>92</v>
      </c>
      <c r="I73">
        <v>1</v>
      </c>
      <c r="K73">
        <v>10</v>
      </c>
    </row>
    <row r="74" spans="2:11" x14ac:dyDescent="0.25">
      <c r="B74" t="s">
        <v>244</v>
      </c>
      <c r="C74" s="4">
        <v>45252.512418981481</v>
      </c>
      <c r="D74" t="s">
        <v>93</v>
      </c>
      <c r="E74" t="s">
        <v>10</v>
      </c>
      <c r="F74" t="s">
        <v>32</v>
      </c>
      <c r="G74" t="s">
        <v>87</v>
      </c>
      <c r="H74" t="s">
        <v>94</v>
      </c>
      <c r="I74">
        <v>2</v>
      </c>
      <c r="K74">
        <v>10</v>
      </c>
    </row>
    <row r="75" spans="2:11" x14ac:dyDescent="0.25">
      <c r="B75" t="s">
        <v>244</v>
      </c>
      <c r="C75" s="4">
        <v>45252.512418981481</v>
      </c>
      <c r="D75" t="s">
        <v>95</v>
      </c>
      <c r="E75" t="s">
        <v>10</v>
      </c>
      <c r="F75" t="s">
        <v>32</v>
      </c>
      <c r="G75" t="s">
        <v>39</v>
      </c>
      <c r="H75" t="s">
        <v>96</v>
      </c>
      <c r="I75">
        <v>2</v>
      </c>
      <c r="K75">
        <v>10</v>
      </c>
    </row>
    <row r="76" spans="2:11" x14ac:dyDescent="0.25">
      <c r="B76" t="s">
        <v>244</v>
      </c>
      <c r="C76" s="4">
        <v>45252.512418981481</v>
      </c>
      <c r="D76" t="s">
        <v>97</v>
      </c>
      <c r="E76" t="s">
        <v>10</v>
      </c>
      <c r="F76" t="s">
        <v>32</v>
      </c>
      <c r="G76" t="s">
        <v>39</v>
      </c>
      <c r="H76" t="s">
        <v>98</v>
      </c>
      <c r="I76">
        <v>2</v>
      </c>
      <c r="K76">
        <v>10</v>
      </c>
    </row>
    <row r="77" spans="2:11" x14ac:dyDescent="0.25">
      <c r="B77" t="s">
        <v>244</v>
      </c>
      <c r="C77" s="4">
        <v>45252.512418981481</v>
      </c>
      <c r="D77" t="s">
        <v>99</v>
      </c>
      <c r="E77" t="s">
        <v>10</v>
      </c>
      <c r="F77" t="s">
        <v>32</v>
      </c>
      <c r="G77" t="s">
        <v>39</v>
      </c>
      <c r="H77" t="s">
        <v>100</v>
      </c>
      <c r="I77">
        <v>195</v>
      </c>
      <c r="K77">
        <v>10</v>
      </c>
    </row>
    <row r="78" spans="2:11" x14ac:dyDescent="0.25">
      <c r="B78" t="s">
        <v>244</v>
      </c>
      <c r="C78" s="4">
        <v>45252.512418981481</v>
      </c>
      <c r="D78" t="s">
        <v>101</v>
      </c>
      <c r="E78" t="s">
        <v>10</v>
      </c>
      <c r="F78" t="s">
        <v>32</v>
      </c>
      <c r="G78" t="s">
        <v>39</v>
      </c>
      <c r="H78" t="s">
        <v>102</v>
      </c>
      <c r="I78">
        <v>49</v>
      </c>
      <c r="K78">
        <v>10</v>
      </c>
    </row>
  </sheetData>
  <hyperlinks>
    <hyperlink ref="A2" location="'Síntese Resultados'!A1" display="Voltar para a página Síntese de Resultados" xr:uid="{CD2789DF-4E7D-4650-BA86-E9661A54610B}"/>
  </hyperlinks>
  <pageMargins left="0.7" right="0.7" top="0.75" bottom="0.75" header="0.3" footer="0.3"/>
  <drawing r:id="rId1"/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5EC14-6D50-439E-842B-68F142C9F86B}">
  <dimension ref="A2:K77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245</v>
      </c>
      <c r="C41" s="4">
        <v>45252.518807870372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245</v>
      </c>
      <c r="C42" s="4">
        <v>45252.518807870372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245</v>
      </c>
      <c r="C43" s="4">
        <v>45252.518807870372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245</v>
      </c>
      <c r="C44" s="4">
        <v>45252.518807870372</v>
      </c>
      <c r="D44" t="s">
        <v>21</v>
      </c>
      <c r="E44" t="s">
        <v>15</v>
      </c>
      <c r="F44" t="s">
        <v>22</v>
      </c>
      <c r="G44" t="s">
        <v>23</v>
      </c>
      <c r="H44" t="s">
        <v>126</v>
      </c>
      <c r="I44">
        <v>1</v>
      </c>
      <c r="K44">
        <v>10</v>
      </c>
    </row>
    <row r="45" spans="2:11" x14ac:dyDescent="0.25">
      <c r="B45" t="s">
        <v>245</v>
      </c>
      <c r="C45" s="4">
        <v>45252.518807870372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245</v>
      </c>
      <c r="C46" s="4">
        <v>45252.518807870372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245</v>
      </c>
      <c r="C47" s="4">
        <v>45252.518807870372</v>
      </c>
      <c r="D47" t="s">
        <v>31</v>
      </c>
      <c r="E47" t="s">
        <v>15</v>
      </c>
      <c r="F47" t="s">
        <v>32</v>
      </c>
      <c r="G47" t="s">
        <v>33</v>
      </c>
      <c r="H47" t="s">
        <v>263</v>
      </c>
      <c r="I47">
        <v>183</v>
      </c>
      <c r="K47">
        <v>10</v>
      </c>
    </row>
    <row r="48" spans="2:11" x14ac:dyDescent="0.25">
      <c r="B48" t="s">
        <v>245</v>
      </c>
      <c r="C48" s="4">
        <v>45252.518807870372</v>
      </c>
      <c r="D48" t="s">
        <v>254</v>
      </c>
      <c r="E48" t="s">
        <v>10</v>
      </c>
      <c r="F48" t="s">
        <v>11</v>
      </c>
      <c r="G48" t="s">
        <v>36</v>
      </c>
      <c r="H48" t="s">
        <v>255</v>
      </c>
      <c r="I48">
        <v>0</v>
      </c>
      <c r="K48">
        <v>10</v>
      </c>
    </row>
    <row r="49" spans="2:11" x14ac:dyDescent="0.25">
      <c r="B49" t="s">
        <v>245</v>
      </c>
      <c r="C49" s="4">
        <v>45252.518807870372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245</v>
      </c>
      <c r="C50" s="4">
        <v>45252.518807870372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245</v>
      </c>
      <c r="C51" s="4">
        <v>45252.518807870372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262</v>
      </c>
      <c r="K51">
        <v>10</v>
      </c>
    </row>
    <row r="52" spans="2:11" x14ac:dyDescent="0.25">
      <c r="B52" t="s">
        <v>245</v>
      </c>
      <c r="C52" s="4">
        <v>45252.518807870372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1</v>
      </c>
      <c r="K52">
        <v>10</v>
      </c>
    </row>
    <row r="53" spans="2:11" x14ac:dyDescent="0.25">
      <c r="B53" t="s">
        <v>245</v>
      </c>
      <c r="C53" s="4">
        <v>45252.518807870372</v>
      </c>
      <c r="D53" t="s">
        <v>130</v>
      </c>
      <c r="E53" t="s">
        <v>10</v>
      </c>
      <c r="F53" t="s">
        <v>11</v>
      </c>
      <c r="G53" t="s">
        <v>39</v>
      </c>
      <c r="H53" t="s">
        <v>131</v>
      </c>
      <c r="I53">
        <v>3</v>
      </c>
      <c r="K53">
        <v>10</v>
      </c>
    </row>
    <row r="54" spans="2:11" x14ac:dyDescent="0.25">
      <c r="B54" t="s">
        <v>245</v>
      </c>
      <c r="C54" s="4">
        <v>45252.518807870372</v>
      </c>
      <c r="D54" t="s">
        <v>132</v>
      </c>
      <c r="E54" t="s">
        <v>10</v>
      </c>
      <c r="F54" t="s">
        <v>11</v>
      </c>
      <c r="G54" t="s">
        <v>39</v>
      </c>
      <c r="H54" t="s">
        <v>133</v>
      </c>
      <c r="I54">
        <v>1</v>
      </c>
      <c r="K54">
        <v>10</v>
      </c>
    </row>
    <row r="55" spans="2:11" x14ac:dyDescent="0.25">
      <c r="B55" t="s">
        <v>245</v>
      </c>
      <c r="C55" s="4">
        <v>45252.518807870372</v>
      </c>
      <c r="D55" t="s">
        <v>51</v>
      </c>
      <c r="E55" t="s">
        <v>10</v>
      </c>
      <c r="F55" t="s">
        <v>11</v>
      </c>
      <c r="G55" t="s">
        <v>39</v>
      </c>
      <c r="H55" t="s">
        <v>52</v>
      </c>
      <c r="I55">
        <v>12</v>
      </c>
      <c r="K55">
        <v>10</v>
      </c>
    </row>
    <row r="56" spans="2:11" x14ac:dyDescent="0.25">
      <c r="B56" t="s">
        <v>245</v>
      </c>
      <c r="C56" s="4">
        <v>45252.518807870372</v>
      </c>
      <c r="D56" t="s">
        <v>53</v>
      </c>
      <c r="E56" t="s">
        <v>10</v>
      </c>
      <c r="F56" t="s">
        <v>11</v>
      </c>
      <c r="H56" t="s">
        <v>54</v>
      </c>
      <c r="I56">
        <v>12</v>
      </c>
      <c r="K56">
        <v>10</v>
      </c>
    </row>
    <row r="57" spans="2:11" x14ac:dyDescent="0.25">
      <c r="B57" t="s">
        <v>245</v>
      </c>
      <c r="C57" s="4">
        <v>45252.518807870372</v>
      </c>
      <c r="D57" t="s">
        <v>55</v>
      </c>
      <c r="E57" t="s">
        <v>10</v>
      </c>
      <c r="F57" t="s">
        <v>11</v>
      </c>
      <c r="H57" t="s">
        <v>56</v>
      </c>
      <c r="I57">
        <v>14</v>
      </c>
      <c r="K57">
        <v>10</v>
      </c>
    </row>
    <row r="58" spans="2:11" x14ac:dyDescent="0.25">
      <c r="B58" t="s">
        <v>245</v>
      </c>
      <c r="C58" s="4">
        <v>45252.518807870372</v>
      </c>
      <c r="D58" t="s">
        <v>57</v>
      </c>
      <c r="E58" t="s">
        <v>10</v>
      </c>
      <c r="F58" t="s">
        <v>11</v>
      </c>
      <c r="H58" t="s">
        <v>58</v>
      </c>
      <c r="I58">
        <v>1</v>
      </c>
      <c r="K58">
        <v>10</v>
      </c>
    </row>
    <row r="59" spans="2:11" x14ac:dyDescent="0.25">
      <c r="B59" t="s">
        <v>245</v>
      </c>
      <c r="C59" s="4">
        <v>45252.518807870372</v>
      </c>
      <c r="D59" t="s">
        <v>59</v>
      </c>
      <c r="E59" t="s">
        <v>10</v>
      </c>
      <c r="F59" t="s">
        <v>11</v>
      </c>
      <c r="H59" t="s">
        <v>60</v>
      </c>
      <c r="I59">
        <v>1</v>
      </c>
      <c r="K59">
        <v>10</v>
      </c>
    </row>
    <row r="60" spans="2:11" x14ac:dyDescent="0.25">
      <c r="B60" t="s">
        <v>245</v>
      </c>
      <c r="C60" s="4">
        <v>45252.518807870372</v>
      </c>
      <c r="D60" t="s">
        <v>61</v>
      </c>
      <c r="E60" t="s">
        <v>10</v>
      </c>
      <c r="F60" t="s">
        <v>11</v>
      </c>
      <c r="G60" t="s">
        <v>62</v>
      </c>
      <c r="H60" t="s">
        <v>63</v>
      </c>
      <c r="I60">
        <v>3</v>
      </c>
      <c r="K60">
        <v>10</v>
      </c>
    </row>
    <row r="61" spans="2:11" x14ac:dyDescent="0.25">
      <c r="B61" t="s">
        <v>245</v>
      </c>
      <c r="C61" s="4">
        <v>45252.518807870372</v>
      </c>
      <c r="D61" t="s">
        <v>67</v>
      </c>
      <c r="E61" t="s">
        <v>10</v>
      </c>
      <c r="F61" t="s">
        <v>11</v>
      </c>
      <c r="G61" t="s">
        <v>62</v>
      </c>
      <c r="H61" t="s">
        <v>68</v>
      </c>
      <c r="I61">
        <v>30</v>
      </c>
      <c r="K61">
        <v>10</v>
      </c>
    </row>
    <row r="62" spans="2:11" x14ac:dyDescent="0.25">
      <c r="B62" t="s">
        <v>245</v>
      </c>
      <c r="C62" s="4">
        <v>45252.518807870372</v>
      </c>
      <c r="D62" t="s">
        <v>69</v>
      </c>
      <c r="E62" t="s">
        <v>10</v>
      </c>
      <c r="F62" t="s">
        <v>11</v>
      </c>
      <c r="G62" t="s">
        <v>62</v>
      </c>
      <c r="H62" t="s">
        <v>70</v>
      </c>
      <c r="I62">
        <v>9</v>
      </c>
      <c r="K62">
        <v>10</v>
      </c>
    </row>
    <row r="63" spans="2:11" x14ac:dyDescent="0.25">
      <c r="B63" t="s">
        <v>245</v>
      </c>
      <c r="C63" s="4">
        <v>45252.518807870372</v>
      </c>
      <c r="D63" t="s">
        <v>71</v>
      </c>
      <c r="E63" t="s">
        <v>10</v>
      </c>
      <c r="F63" t="s">
        <v>11</v>
      </c>
      <c r="G63" t="s">
        <v>36</v>
      </c>
      <c r="H63" t="s">
        <v>72</v>
      </c>
      <c r="I63">
        <v>154</v>
      </c>
      <c r="K63">
        <v>10</v>
      </c>
    </row>
    <row r="64" spans="2:11" x14ac:dyDescent="0.25">
      <c r="B64" t="s">
        <v>245</v>
      </c>
      <c r="C64" s="4">
        <v>45252.518807870372</v>
      </c>
      <c r="D64" t="s">
        <v>73</v>
      </c>
      <c r="E64" t="s">
        <v>10</v>
      </c>
      <c r="F64" t="s">
        <v>11</v>
      </c>
      <c r="G64" t="s">
        <v>62</v>
      </c>
      <c r="H64" t="s">
        <v>74</v>
      </c>
      <c r="I64">
        <v>45</v>
      </c>
      <c r="K64">
        <v>10</v>
      </c>
    </row>
    <row r="65" spans="2:11" x14ac:dyDescent="0.25">
      <c r="B65" t="s">
        <v>245</v>
      </c>
      <c r="C65" s="4">
        <v>45252.518807870372</v>
      </c>
      <c r="D65" t="s">
        <v>75</v>
      </c>
      <c r="E65" t="s">
        <v>10</v>
      </c>
      <c r="F65" t="s">
        <v>32</v>
      </c>
      <c r="G65" t="s">
        <v>76</v>
      </c>
      <c r="H65" t="s">
        <v>77</v>
      </c>
      <c r="I65">
        <v>1</v>
      </c>
      <c r="K65">
        <v>10</v>
      </c>
    </row>
    <row r="66" spans="2:11" x14ac:dyDescent="0.25">
      <c r="B66" t="s">
        <v>245</v>
      </c>
      <c r="C66" s="4">
        <v>45252.518807870372</v>
      </c>
      <c r="D66" t="s">
        <v>78</v>
      </c>
      <c r="E66" t="s">
        <v>10</v>
      </c>
      <c r="F66" t="s">
        <v>32</v>
      </c>
      <c r="G66" t="s">
        <v>79</v>
      </c>
      <c r="H66" t="s">
        <v>80</v>
      </c>
      <c r="I66">
        <v>12</v>
      </c>
      <c r="K66">
        <v>10</v>
      </c>
    </row>
    <row r="67" spans="2:11" x14ac:dyDescent="0.25">
      <c r="B67" t="s">
        <v>245</v>
      </c>
      <c r="C67" s="4">
        <v>45252.518807870372</v>
      </c>
      <c r="D67" t="s">
        <v>119</v>
      </c>
      <c r="E67" t="s">
        <v>15</v>
      </c>
      <c r="F67" t="s">
        <v>22</v>
      </c>
      <c r="G67" t="s">
        <v>120</v>
      </c>
      <c r="H67" t="s">
        <v>144</v>
      </c>
      <c r="I67">
        <v>1</v>
      </c>
      <c r="K67">
        <v>10</v>
      </c>
    </row>
    <row r="68" spans="2:11" x14ac:dyDescent="0.25">
      <c r="B68" t="s">
        <v>245</v>
      </c>
      <c r="C68" s="4">
        <v>45252.518807870372</v>
      </c>
      <c r="D68" t="s">
        <v>83</v>
      </c>
      <c r="E68" t="s">
        <v>10</v>
      </c>
      <c r="F68" t="s">
        <v>11</v>
      </c>
      <c r="G68" t="s">
        <v>84</v>
      </c>
      <c r="H68" t="s">
        <v>85</v>
      </c>
      <c r="I68">
        <v>1</v>
      </c>
      <c r="K68">
        <v>10</v>
      </c>
    </row>
    <row r="69" spans="2:11" x14ac:dyDescent="0.25">
      <c r="B69" t="s">
        <v>245</v>
      </c>
      <c r="C69" s="4">
        <v>45252.518807870372</v>
      </c>
      <c r="D69" t="s">
        <v>86</v>
      </c>
      <c r="E69" t="s">
        <v>10</v>
      </c>
      <c r="F69" t="s">
        <v>32</v>
      </c>
      <c r="G69" t="s">
        <v>87</v>
      </c>
      <c r="H69" t="s">
        <v>88</v>
      </c>
      <c r="I69">
        <v>1</v>
      </c>
      <c r="K69">
        <v>10</v>
      </c>
    </row>
    <row r="70" spans="2:11" x14ac:dyDescent="0.25">
      <c r="B70" t="s">
        <v>245</v>
      </c>
      <c r="C70" s="4">
        <v>45252.518807870372</v>
      </c>
      <c r="D70" t="s">
        <v>135</v>
      </c>
      <c r="E70" t="s">
        <v>10</v>
      </c>
      <c r="F70" t="s">
        <v>32</v>
      </c>
      <c r="G70" t="s">
        <v>39</v>
      </c>
      <c r="H70" t="s">
        <v>136</v>
      </c>
      <c r="I70">
        <v>1</v>
      </c>
      <c r="K70">
        <v>10</v>
      </c>
    </row>
    <row r="71" spans="2:11" x14ac:dyDescent="0.25">
      <c r="B71" t="s">
        <v>245</v>
      </c>
      <c r="C71" s="4">
        <v>45252.518807870372</v>
      </c>
      <c r="D71" t="s">
        <v>89</v>
      </c>
      <c r="E71" t="s">
        <v>10</v>
      </c>
      <c r="F71" t="s">
        <v>32</v>
      </c>
      <c r="G71" t="s">
        <v>39</v>
      </c>
      <c r="H71" t="s">
        <v>90</v>
      </c>
      <c r="I71">
        <v>1</v>
      </c>
      <c r="K71">
        <v>10</v>
      </c>
    </row>
    <row r="72" spans="2:11" x14ac:dyDescent="0.25">
      <c r="B72" t="s">
        <v>245</v>
      </c>
      <c r="C72" s="4">
        <v>45252.518807870372</v>
      </c>
      <c r="D72" t="s">
        <v>91</v>
      </c>
      <c r="E72" t="s">
        <v>10</v>
      </c>
      <c r="F72" t="s">
        <v>32</v>
      </c>
      <c r="G72" t="s">
        <v>39</v>
      </c>
      <c r="H72" t="s">
        <v>92</v>
      </c>
      <c r="I72">
        <v>1</v>
      </c>
      <c r="K72">
        <v>10</v>
      </c>
    </row>
    <row r="73" spans="2:11" x14ac:dyDescent="0.25">
      <c r="B73" t="s">
        <v>245</v>
      </c>
      <c r="C73" s="4">
        <v>45252.518807870372</v>
      </c>
      <c r="D73" t="s">
        <v>93</v>
      </c>
      <c r="E73" t="s">
        <v>10</v>
      </c>
      <c r="F73" t="s">
        <v>32</v>
      </c>
      <c r="G73" t="s">
        <v>87</v>
      </c>
      <c r="H73" t="s">
        <v>94</v>
      </c>
      <c r="I73">
        <v>2</v>
      </c>
      <c r="K73">
        <v>10</v>
      </c>
    </row>
    <row r="74" spans="2:11" x14ac:dyDescent="0.25">
      <c r="B74" t="s">
        <v>245</v>
      </c>
      <c r="C74" s="4">
        <v>45252.518807870372</v>
      </c>
      <c r="D74" t="s">
        <v>95</v>
      </c>
      <c r="E74" t="s">
        <v>10</v>
      </c>
      <c r="F74" t="s">
        <v>32</v>
      </c>
      <c r="G74" t="s">
        <v>39</v>
      </c>
      <c r="H74" t="s">
        <v>96</v>
      </c>
      <c r="I74">
        <v>2</v>
      </c>
      <c r="K74">
        <v>10</v>
      </c>
    </row>
    <row r="75" spans="2:11" x14ac:dyDescent="0.25">
      <c r="B75" t="s">
        <v>245</v>
      </c>
      <c r="C75" s="4">
        <v>45252.518807870372</v>
      </c>
      <c r="D75" t="s">
        <v>97</v>
      </c>
      <c r="E75" t="s">
        <v>10</v>
      </c>
      <c r="F75" t="s">
        <v>32</v>
      </c>
      <c r="G75" t="s">
        <v>39</v>
      </c>
      <c r="H75" t="s">
        <v>98</v>
      </c>
      <c r="I75">
        <v>2</v>
      </c>
      <c r="K75">
        <v>10</v>
      </c>
    </row>
    <row r="76" spans="2:11" x14ac:dyDescent="0.25">
      <c r="B76" t="s">
        <v>245</v>
      </c>
      <c r="C76" s="4">
        <v>45252.518807870372</v>
      </c>
      <c r="D76" t="s">
        <v>99</v>
      </c>
      <c r="E76" t="s">
        <v>10</v>
      </c>
      <c r="F76" t="s">
        <v>32</v>
      </c>
      <c r="G76" t="s">
        <v>39</v>
      </c>
      <c r="H76" t="s">
        <v>100</v>
      </c>
      <c r="I76">
        <v>171</v>
      </c>
      <c r="K76">
        <v>10</v>
      </c>
    </row>
    <row r="77" spans="2:11" x14ac:dyDescent="0.25">
      <c r="B77" t="s">
        <v>245</v>
      </c>
      <c r="C77" s="4">
        <v>45252.518807870372</v>
      </c>
      <c r="D77" t="s">
        <v>101</v>
      </c>
      <c r="E77" t="s">
        <v>10</v>
      </c>
      <c r="F77" t="s">
        <v>32</v>
      </c>
      <c r="G77" t="s">
        <v>39</v>
      </c>
      <c r="H77" t="s">
        <v>102</v>
      </c>
      <c r="I77">
        <v>42</v>
      </c>
      <c r="K77">
        <v>10</v>
      </c>
    </row>
  </sheetData>
  <hyperlinks>
    <hyperlink ref="A2" location="'Síntese Resultados'!A1" display="Voltar para a página Síntese de Resultados" xr:uid="{F1EBA564-1A2B-4FE2-8ED5-BC300D08B2FD}"/>
  </hyperlinks>
  <pageMargins left="0.7" right="0.7" top="0.75" bottom="0.75" header="0.3" footer="0.3"/>
  <drawing r:id="rId1"/>
  <tableParts count="1">
    <tablePart r:id="rId2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47337-4F20-4AA5-A1C5-F21F8EDCF588}">
  <dimension ref="A2:K76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246</v>
      </c>
      <c r="C41" s="4">
        <v>45252.526944444442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246</v>
      </c>
      <c r="C42" s="4">
        <v>45252.526944444442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246</v>
      </c>
      <c r="C43" s="4">
        <v>45252.526944444442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246</v>
      </c>
      <c r="C44" s="4">
        <v>45252.526944444442</v>
      </c>
      <c r="D44" t="s">
        <v>21</v>
      </c>
      <c r="E44" t="s">
        <v>15</v>
      </c>
      <c r="F44" t="s">
        <v>22</v>
      </c>
      <c r="G44" t="s">
        <v>23</v>
      </c>
      <c r="H44" t="s">
        <v>126</v>
      </c>
      <c r="I44">
        <v>1</v>
      </c>
      <c r="K44">
        <v>10</v>
      </c>
    </row>
    <row r="45" spans="2:11" x14ac:dyDescent="0.25">
      <c r="B45" t="s">
        <v>246</v>
      </c>
      <c r="C45" s="4">
        <v>45252.526944444442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246</v>
      </c>
      <c r="C46" s="4">
        <v>45252.526944444442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246</v>
      </c>
      <c r="C47" s="4">
        <v>45252.526944444442</v>
      </c>
      <c r="D47" t="s">
        <v>31</v>
      </c>
      <c r="E47" t="s">
        <v>15</v>
      </c>
      <c r="F47" t="s">
        <v>32</v>
      </c>
      <c r="G47" t="s">
        <v>33</v>
      </c>
      <c r="H47" t="s">
        <v>266</v>
      </c>
      <c r="I47">
        <v>196</v>
      </c>
      <c r="K47">
        <v>10</v>
      </c>
    </row>
    <row r="48" spans="2:11" x14ac:dyDescent="0.25">
      <c r="B48" t="s">
        <v>246</v>
      </c>
      <c r="C48" s="4">
        <v>45252.526944444442</v>
      </c>
      <c r="D48" t="s">
        <v>35</v>
      </c>
      <c r="E48" t="s">
        <v>15</v>
      </c>
      <c r="F48" t="s">
        <v>11</v>
      </c>
      <c r="G48" t="s">
        <v>36</v>
      </c>
      <c r="H48" t="s">
        <v>267</v>
      </c>
      <c r="I48">
        <v>12</v>
      </c>
      <c r="K48">
        <v>10</v>
      </c>
    </row>
    <row r="49" spans="2:11" x14ac:dyDescent="0.25">
      <c r="B49" t="s">
        <v>246</v>
      </c>
      <c r="C49" s="4">
        <v>45252.526944444442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246</v>
      </c>
      <c r="C50" s="4">
        <v>45252.526944444442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246</v>
      </c>
      <c r="C51" s="4">
        <v>45252.526944444442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265</v>
      </c>
      <c r="K51">
        <v>10</v>
      </c>
    </row>
    <row r="52" spans="2:11" x14ac:dyDescent="0.25">
      <c r="B52" t="s">
        <v>246</v>
      </c>
      <c r="C52" s="4">
        <v>45252.526944444442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1</v>
      </c>
      <c r="K52">
        <v>10</v>
      </c>
    </row>
    <row r="53" spans="2:11" x14ac:dyDescent="0.25">
      <c r="B53" t="s">
        <v>246</v>
      </c>
      <c r="C53" s="4">
        <v>45252.526944444442</v>
      </c>
      <c r="D53" t="s">
        <v>130</v>
      </c>
      <c r="E53" t="s">
        <v>10</v>
      </c>
      <c r="F53" t="s">
        <v>11</v>
      </c>
      <c r="G53" t="s">
        <v>39</v>
      </c>
      <c r="H53" t="s">
        <v>131</v>
      </c>
      <c r="I53">
        <v>6</v>
      </c>
      <c r="K53">
        <v>10</v>
      </c>
    </row>
    <row r="54" spans="2:11" x14ac:dyDescent="0.25">
      <c r="B54" t="s">
        <v>246</v>
      </c>
      <c r="C54" s="4">
        <v>45252.526944444442</v>
      </c>
      <c r="D54" t="s">
        <v>132</v>
      </c>
      <c r="E54" t="s">
        <v>10</v>
      </c>
      <c r="F54" t="s">
        <v>11</v>
      </c>
      <c r="G54" t="s">
        <v>39</v>
      </c>
      <c r="H54" t="s">
        <v>133</v>
      </c>
      <c r="I54">
        <v>1</v>
      </c>
      <c r="K54">
        <v>10</v>
      </c>
    </row>
    <row r="55" spans="2:11" x14ac:dyDescent="0.25">
      <c r="B55" t="s">
        <v>246</v>
      </c>
      <c r="C55" s="4">
        <v>45252.526944444442</v>
      </c>
      <c r="D55" t="s">
        <v>51</v>
      </c>
      <c r="E55" t="s">
        <v>10</v>
      </c>
      <c r="F55" t="s">
        <v>11</v>
      </c>
      <c r="G55" t="s">
        <v>39</v>
      </c>
      <c r="H55" t="s">
        <v>52</v>
      </c>
      <c r="I55">
        <v>18</v>
      </c>
      <c r="K55">
        <v>10</v>
      </c>
    </row>
    <row r="56" spans="2:11" x14ac:dyDescent="0.25">
      <c r="B56" t="s">
        <v>246</v>
      </c>
      <c r="C56" s="4">
        <v>45252.526944444442</v>
      </c>
      <c r="D56" t="s">
        <v>53</v>
      </c>
      <c r="E56" t="s">
        <v>10</v>
      </c>
      <c r="F56" t="s">
        <v>11</v>
      </c>
      <c r="H56" t="s">
        <v>54</v>
      </c>
      <c r="I56">
        <v>18</v>
      </c>
      <c r="K56">
        <v>10</v>
      </c>
    </row>
    <row r="57" spans="2:11" x14ac:dyDescent="0.25">
      <c r="B57" t="s">
        <v>246</v>
      </c>
      <c r="C57" s="4">
        <v>45252.526944444442</v>
      </c>
      <c r="D57" t="s">
        <v>55</v>
      </c>
      <c r="E57" t="s">
        <v>10</v>
      </c>
      <c r="F57" t="s">
        <v>11</v>
      </c>
      <c r="H57" t="s">
        <v>56</v>
      </c>
      <c r="I57">
        <v>20</v>
      </c>
      <c r="K57">
        <v>10</v>
      </c>
    </row>
    <row r="58" spans="2:11" x14ac:dyDescent="0.25">
      <c r="B58" t="s">
        <v>246</v>
      </c>
      <c r="C58" s="4">
        <v>45252.526944444442</v>
      </c>
      <c r="D58" t="s">
        <v>57</v>
      </c>
      <c r="E58" t="s">
        <v>10</v>
      </c>
      <c r="F58" t="s">
        <v>11</v>
      </c>
      <c r="H58" t="s">
        <v>58</v>
      </c>
      <c r="I58">
        <v>1</v>
      </c>
      <c r="K58">
        <v>10</v>
      </c>
    </row>
    <row r="59" spans="2:11" x14ac:dyDescent="0.25">
      <c r="B59" t="s">
        <v>246</v>
      </c>
      <c r="C59" s="4">
        <v>45252.526944444442</v>
      </c>
      <c r="D59" t="s">
        <v>59</v>
      </c>
      <c r="E59" t="s">
        <v>10</v>
      </c>
      <c r="F59" t="s">
        <v>11</v>
      </c>
      <c r="H59" t="s">
        <v>60</v>
      </c>
      <c r="I59">
        <v>1</v>
      </c>
      <c r="K59">
        <v>10</v>
      </c>
    </row>
    <row r="60" spans="2:11" x14ac:dyDescent="0.25">
      <c r="B60" t="s">
        <v>246</v>
      </c>
      <c r="C60" s="4">
        <v>45252.526944444442</v>
      </c>
      <c r="D60" t="s">
        <v>61</v>
      </c>
      <c r="E60" t="s">
        <v>10</v>
      </c>
      <c r="F60" t="s">
        <v>11</v>
      </c>
      <c r="G60" t="s">
        <v>62</v>
      </c>
      <c r="H60" t="s">
        <v>63</v>
      </c>
      <c r="I60">
        <v>6</v>
      </c>
      <c r="K60">
        <v>10</v>
      </c>
    </row>
    <row r="61" spans="2:11" x14ac:dyDescent="0.25">
      <c r="B61" t="s">
        <v>246</v>
      </c>
      <c r="C61" s="4">
        <v>45252.526944444442</v>
      </c>
      <c r="D61" t="s">
        <v>67</v>
      </c>
      <c r="E61" t="s">
        <v>10</v>
      </c>
      <c r="F61" t="s">
        <v>11</v>
      </c>
      <c r="G61" t="s">
        <v>62</v>
      </c>
      <c r="H61" t="s">
        <v>68</v>
      </c>
      <c r="I61">
        <v>33</v>
      </c>
      <c r="K61">
        <v>10</v>
      </c>
    </row>
    <row r="62" spans="2:11" x14ac:dyDescent="0.25">
      <c r="B62" t="s">
        <v>246</v>
      </c>
      <c r="C62" s="4">
        <v>45252.526944444442</v>
      </c>
      <c r="D62" t="s">
        <v>69</v>
      </c>
      <c r="E62" t="s">
        <v>10</v>
      </c>
      <c r="F62" t="s">
        <v>11</v>
      </c>
      <c r="G62" t="s">
        <v>62</v>
      </c>
      <c r="H62" t="s">
        <v>70</v>
      </c>
      <c r="I62">
        <v>11</v>
      </c>
      <c r="K62">
        <v>10</v>
      </c>
    </row>
    <row r="63" spans="2:11" x14ac:dyDescent="0.25">
      <c r="B63" t="s">
        <v>246</v>
      </c>
      <c r="C63" s="4">
        <v>45252.526944444442</v>
      </c>
      <c r="D63" t="s">
        <v>71</v>
      </c>
      <c r="E63" t="s">
        <v>10</v>
      </c>
      <c r="F63" t="s">
        <v>11</v>
      </c>
      <c r="G63" t="s">
        <v>36</v>
      </c>
      <c r="H63" t="s">
        <v>72</v>
      </c>
      <c r="I63">
        <v>160</v>
      </c>
      <c r="K63">
        <v>10</v>
      </c>
    </row>
    <row r="64" spans="2:11" x14ac:dyDescent="0.25">
      <c r="B64" t="s">
        <v>246</v>
      </c>
      <c r="C64" s="4">
        <v>45252.526944444442</v>
      </c>
      <c r="D64" t="s">
        <v>73</v>
      </c>
      <c r="E64" t="s">
        <v>10</v>
      </c>
      <c r="F64" t="s">
        <v>11</v>
      </c>
      <c r="G64" t="s">
        <v>62</v>
      </c>
      <c r="H64" t="s">
        <v>74</v>
      </c>
      <c r="I64">
        <v>45</v>
      </c>
      <c r="K64">
        <v>10</v>
      </c>
    </row>
    <row r="65" spans="2:11" x14ac:dyDescent="0.25">
      <c r="B65" t="s">
        <v>246</v>
      </c>
      <c r="C65" s="4">
        <v>45252.526944444442</v>
      </c>
      <c r="D65" t="s">
        <v>75</v>
      </c>
      <c r="E65" t="s">
        <v>10</v>
      </c>
      <c r="F65" t="s">
        <v>32</v>
      </c>
      <c r="G65" t="s">
        <v>76</v>
      </c>
      <c r="H65" t="s">
        <v>77</v>
      </c>
      <c r="I65">
        <v>1</v>
      </c>
      <c r="K65">
        <v>10</v>
      </c>
    </row>
    <row r="66" spans="2:11" x14ac:dyDescent="0.25">
      <c r="B66" t="s">
        <v>246</v>
      </c>
      <c r="C66" s="4">
        <v>45252.526944444442</v>
      </c>
      <c r="D66" t="s">
        <v>78</v>
      </c>
      <c r="E66" t="s">
        <v>10</v>
      </c>
      <c r="F66" t="s">
        <v>32</v>
      </c>
      <c r="G66" t="s">
        <v>79</v>
      </c>
      <c r="H66" t="s">
        <v>80</v>
      </c>
      <c r="I66">
        <v>17</v>
      </c>
      <c r="K66">
        <v>10</v>
      </c>
    </row>
    <row r="67" spans="2:11" x14ac:dyDescent="0.25">
      <c r="B67" t="s">
        <v>246</v>
      </c>
      <c r="C67" s="4">
        <v>45252.526944444442</v>
      </c>
      <c r="D67" t="s">
        <v>119</v>
      </c>
      <c r="E67" t="s">
        <v>15</v>
      </c>
      <c r="F67" t="s">
        <v>22</v>
      </c>
      <c r="G67" t="s">
        <v>120</v>
      </c>
      <c r="H67" t="s">
        <v>144</v>
      </c>
      <c r="I67">
        <v>1</v>
      </c>
      <c r="K67">
        <v>10</v>
      </c>
    </row>
    <row r="68" spans="2:11" x14ac:dyDescent="0.25">
      <c r="B68" t="s">
        <v>246</v>
      </c>
      <c r="C68" s="4">
        <v>45252.526944444442</v>
      </c>
      <c r="D68" t="s">
        <v>83</v>
      </c>
      <c r="E68" t="s">
        <v>10</v>
      </c>
      <c r="F68" t="s">
        <v>11</v>
      </c>
      <c r="G68" t="s">
        <v>84</v>
      </c>
      <c r="H68" t="s">
        <v>85</v>
      </c>
      <c r="I68">
        <v>1</v>
      </c>
      <c r="K68">
        <v>10</v>
      </c>
    </row>
    <row r="69" spans="2:11" x14ac:dyDescent="0.25">
      <c r="B69" t="s">
        <v>246</v>
      </c>
      <c r="C69" s="4">
        <v>45252.526944444442</v>
      </c>
      <c r="D69" t="s">
        <v>86</v>
      </c>
      <c r="E69" t="s">
        <v>10</v>
      </c>
      <c r="F69" t="s">
        <v>32</v>
      </c>
      <c r="G69" t="s">
        <v>87</v>
      </c>
      <c r="H69" t="s">
        <v>88</v>
      </c>
      <c r="I69">
        <v>1</v>
      </c>
      <c r="K69">
        <v>10</v>
      </c>
    </row>
    <row r="70" spans="2:11" x14ac:dyDescent="0.25">
      <c r="B70" t="s">
        <v>246</v>
      </c>
      <c r="C70" s="4">
        <v>45252.526944444442</v>
      </c>
      <c r="D70" t="s">
        <v>89</v>
      </c>
      <c r="E70" t="s">
        <v>10</v>
      </c>
      <c r="F70" t="s">
        <v>32</v>
      </c>
      <c r="G70" t="s">
        <v>39</v>
      </c>
      <c r="H70" t="s">
        <v>90</v>
      </c>
      <c r="I70">
        <v>1</v>
      </c>
      <c r="K70">
        <v>10</v>
      </c>
    </row>
    <row r="71" spans="2:11" x14ac:dyDescent="0.25">
      <c r="B71" t="s">
        <v>246</v>
      </c>
      <c r="C71" s="4">
        <v>45252.526944444442</v>
      </c>
      <c r="D71" t="s">
        <v>91</v>
      </c>
      <c r="E71" t="s">
        <v>10</v>
      </c>
      <c r="F71" t="s">
        <v>32</v>
      </c>
      <c r="G71" t="s">
        <v>39</v>
      </c>
      <c r="H71" t="s">
        <v>92</v>
      </c>
      <c r="I71">
        <v>1</v>
      </c>
      <c r="K71">
        <v>10</v>
      </c>
    </row>
    <row r="72" spans="2:11" x14ac:dyDescent="0.25">
      <c r="B72" t="s">
        <v>246</v>
      </c>
      <c r="C72" s="4">
        <v>45252.526944444442</v>
      </c>
      <c r="D72" t="s">
        <v>93</v>
      </c>
      <c r="E72" t="s">
        <v>10</v>
      </c>
      <c r="F72" t="s">
        <v>32</v>
      </c>
      <c r="G72" t="s">
        <v>87</v>
      </c>
      <c r="H72" t="s">
        <v>94</v>
      </c>
      <c r="I72">
        <v>2</v>
      </c>
      <c r="K72">
        <v>10</v>
      </c>
    </row>
    <row r="73" spans="2:11" x14ac:dyDescent="0.25">
      <c r="B73" t="s">
        <v>246</v>
      </c>
      <c r="C73" s="4">
        <v>45252.526944444442</v>
      </c>
      <c r="D73" t="s">
        <v>95</v>
      </c>
      <c r="E73" t="s">
        <v>10</v>
      </c>
      <c r="F73" t="s">
        <v>32</v>
      </c>
      <c r="G73" t="s">
        <v>39</v>
      </c>
      <c r="H73" t="s">
        <v>96</v>
      </c>
      <c r="I73">
        <v>2</v>
      </c>
      <c r="K73">
        <v>10</v>
      </c>
    </row>
    <row r="74" spans="2:11" x14ac:dyDescent="0.25">
      <c r="B74" t="s">
        <v>246</v>
      </c>
      <c r="C74" s="4">
        <v>45252.526944444442</v>
      </c>
      <c r="D74" t="s">
        <v>97</v>
      </c>
      <c r="E74" t="s">
        <v>10</v>
      </c>
      <c r="F74" t="s">
        <v>32</v>
      </c>
      <c r="G74" t="s">
        <v>39</v>
      </c>
      <c r="H74" t="s">
        <v>98</v>
      </c>
      <c r="I74">
        <v>2</v>
      </c>
      <c r="K74">
        <v>10</v>
      </c>
    </row>
    <row r="75" spans="2:11" x14ac:dyDescent="0.25">
      <c r="B75" t="s">
        <v>246</v>
      </c>
      <c r="C75" s="4">
        <v>45252.526944444442</v>
      </c>
      <c r="D75" t="s">
        <v>99</v>
      </c>
      <c r="E75" t="s">
        <v>10</v>
      </c>
      <c r="F75" t="s">
        <v>32</v>
      </c>
      <c r="G75" t="s">
        <v>39</v>
      </c>
      <c r="H75" t="s">
        <v>100</v>
      </c>
      <c r="I75">
        <v>176</v>
      </c>
      <c r="K75">
        <v>10</v>
      </c>
    </row>
    <row r="76" spans="2:11" x14ac:dyDescent="0.25">
      <c r="B76" t="s">
        <v>246</v>
      </c>
      <c r="C76" s="4">
        <v>45252.526944444442</v>
      </c>
      <c r="D76" t="s">
        <v>101</v>
      </c>
      <c r="E76" t="s">
        <v>10</v>
      </c>
      <c r="F76" t="s">
        <v>32</v>
      </c>
      <c r="G76" t="s">
        <v>39</v>
      </c>
      <c r="H76" t="s">
        <v>102</v>
      </c>
      <c r="I76">
        <v>42</v>
      </c>
      <c r="K76">
        <v>10</v>
      </c>
    </row>
  </sheetData>
  <hyperlinks>
    <hyperlink ref="A2" location="'Síntese Resultados'!A1" display="Voltar para a página Síntese de Resultados" xr:uid="{32ED613C-A3C6-4419-BDE7-D6C2CA9A1691}"/>
  </hyperlinks>
  <pageMargins left="0.7" right="0.7" top="0.75" bottom="0.75" header="0.3" footer="0.3"/>
  <drawing r:id="rId1"/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D4223-6E10-4DBF-BEF1-1877A8F038D1}">
  <dimension ref="A2:K77"/>
  <sheetViews>
    <sheetView workbookViewId="0">
      <selection activeCell="H40" sqref="H40"/>
    </sheetView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247</v>
      </c>
      <c r="C41" s="4">
        <v>45252.648587962962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247</v>
      </c>
      <c r="C42" s="4">
        <v>45252.648587962962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247</v>
      </c>
      <c r="C43" s="4">
        <v>45252.648587962962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247</v>
      </c>
      <c r="C44" s="4">
        <v>45252.648587962962</v>
      </c>
      <c r="D44" t="s">
        <v>21</v>
      </c>
      <c r="E44" t="s">
        <v>15</v>
      </c>
      <c r="F44" t="s">
        <v>22</v>
      </c>
      <c r="G44" t="s">
        <v>23</v>
      </c>
      <c r="H44" t="s">
        <v>126</v>
      </c>
      <c r="I44">
        <v>1</v>
      </c>
      <c r="K44">
        <v>10</v>
      </c>
    </row>
    <row r="45" spans="2:11" x14ac:dyDescent="0.25">
      <c r="B45" t="s">
        <v>247</v>
      </c>
      <c r="C45" s="4">
        <v>45252.648587962962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247</v>
      </c>
      <c r="C46" s="4">
        <v>45252.648587962962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247</v>
      </c>
      <c r="C47" s="4">
        <v>45252.648587962962</v>
      </c>
      <c r="D47" t="s">
        <v>31</v>
      </c>
      <c r="E47" t="s">
        <v>15</v>
      </c>
      <c r="F47" t="s">
        <v>32</v>
      </c>
      <c r="G47" t="s">
        <v>33</v>
      </c>
      <c r="H47" t="s">
        <v>272</v>
      </c>
      <c r="I47">
        <v>197</v>
      </c>
      <c r="K47">
        <v>10</v>
      </c>
    </row>
    <row r="48" spans="2:11" x14ac:dyDescent="0.25">
      <c r="B48" t="s">
        <v>247</v>
      </c>
      <c r="C48" s="4">
        <v>45252.648587962962</v>
      </c>
      <c r="D48" t="s">
        <v>254</v>
      </c>
      <c r="E48" t="s">
        <v>10</v>
      </c>
      <c r="F48" t="s">
        <v>11</v>
      </c>
      <c r="G48" t="s">
        <v>36</v>
      </c>
      <c r="H48" t="s">
        <v>255</v>
      </c>
      <c r="I48">
        <v>0</v>
      </c>
      <c r="K48">
        <v>10</v>
      </c>
    </row>
    <row r="49" spans="2:11" x14ac:dyDescent="0.25">
      <c r="B49" t="s">
        <v>247</v>
      </c>
      <c r="C49" s="4">
        <v>45252.648587962962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247</v>
      </c>
      <c r="C50" s="4">
        <v>45252.648587962962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247</v>
      </c>
      <c r="C51" s="4">
        <v>45252.648587962962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270</v>
      </c>
      <c r="K51">
        <v>10</v>
      </c>
    </row>
    <row r="52" spans="2:11" x14ac:dyDescent="0.25">
      <c r="B52" t="s">
        <v>247</v>
      </c>
      <c r="C52" s="4">
        <v>45252.648587962962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1</v>
      </c>
      <c r="K52">
        <v>10</v>
      </c>
    </row>
    <row r="53" spans="2:11" x14ac:dyDescent="0.25">
      <c r="B53" t="s">
        <v>247</v>
      </c>
      <c r="C53" s="4">
        <v>45252.648587962962</v>
      </c>
      <c r="D53" t="s">
        <v>130</v>
      </c>
      <c r="E53" t="s">
        <v>10</v>
      </c>
      <c r="F53" t="s">
        <v>11</v>
      </c>
      <c r="G53" t="s">
        <v>39</v>
      </c>
      <c r="H53" t="s">
        <v>131</v>
      </c>
      <c r="I53">
        <v>4</v>
      </c>
      <c r="K53">
        <v>10</v>
      </c>
    </row>
    <row r="54" spans="2:11" x14ac:dyDescent="0.25">
      <c r="B54" t="s">
        <v>247</v>
      </c>
      <c r="C54" s="4">
        <v>45252.648587962962</v>
      </c>
      <c r="D54" t="s">
        <v>132</v>
      </c>
      <c r="E54" t="s">
        <v>10</v>
      </c>
      <c r="F54" t="s">
        <v>11</v>
      </c>
      <c r="G54" t="s">
        <v>39</v>
      </c>
      <c r="H54" t="s">
        <v>133</v>
      </c>
      <c r="I54">
        <v>2</v>
      </c>
      <c r="K54">
        <v>10</v>
      </c>
    </row>
    <row r="55" spans="2:11" x14ac:dyDescent="0.25">
      <c r="B55" t="s">
        <v>247</v>
      </c>
      <c r="C55" s="4">
        <v>45252.648587962962</v>
      </c>
      <c r="D55" t="s">
        <v>51</v>
      </c>
      <c r="E55" t="s">
        <v>10</v>
      </c>
      <c r="F55" t="s">
        <v>11</v>
      </c>
      <c r="G55" t="s">
        <v>39</v>
      </c>
      <c r="H55" t="s">
        <v>52</v>
      </c>
      <c r="I55">
        <v>15</v>
      </c>
      <c r="K55">
        <v>10</v>
      </c>
    </row>
    <row r="56" spans="2:11" x14ac:dyDescent="0.25">
      <c r="B56" t="s">
        <v>247</v>
      </c>
      <c r="C56" s="4">
        <v>45252.648587962962</v>
      </c>
      <c r="D56" t="s">
        <v>53</v>
      </c>
      <c r="E56" t="s">
        <v>10</v>
      </c>
      <c r="F56" t="s">
        <v>11</v>
      </c>
      <c r="H56" t="s">
        <v>54</v>
      </c>
      <c r="I56">
        <v>15</v>
      </c>
      <c r="K56">
        <v>10</v>
      </c>
    </row>
    <row r="57" spans="2:11" x14ac:dyDescent="0.25">
      <c r="B57" t="s">
        <v>247</v>
      </c>
      <c r="C57" s="4">
        <v>45252.648587962962</v>
      </c>
      <c r="D57" t="s">
        <v>55</v>
      </c>
      <c r="E57" t="s">
        <v>10</v>
      </c>
      <c r="F57" t="s">
        <v>11</v>
      </c>
      <c r="H57" t="s">
        <v>56</v>
      </c>
      <c r="I57">
        <v>16</v>
      </c>
      <c r="K57">
        <v>10</v>
      </c>
    </row>
    <row r="58" spans="2:11" x14ac:dyDescent="0.25">
      <c r="B58" t="s">
        <v>247</v>
      </c>
      <c r="C58" s="4">
        <v>45252.648587962962</v>
      </c>
      <c r="D58" t="s">
        <v>57</v>
      </c>
      <c r="E58" t="s">
        <v>10</v>
      </c>
      <c r="F58" t="s">
        <v>11</v>
      </c>
      <c r="H58" t="s">
        <v>58</v>
      </c>
      <c r="I58">
        <v>1</v>
      </c>
      <c r="K58">
        <v>10</v>
      </c>
    </row>
    <row r="59" spans="2:11" x14ac:dyDescent="0.25">
      <c r="B59" t="s">
        <v>247</v>
      </c>
      <c r="C59" s="4">
        <v>45252.648587962962</v>
      </c>
      <c r="D59" t="s">
        <v>59</v>
      </c>
      <c r="E59" t="s">
        <v>10</v>
      </c>
      <c r="F59" t="s">
        <v>11</v>
      </c>
      <c r="H59" t="s">
        <v>60</v>
      </c>
      <c r="I59">
        <v>1</v>
      </c>
      <c r="K59">
        <v>10</v>
      </c>
    </row>
    <row r="60" spans="2:11" x14ac:dyDescent="0.25">
      <c r="B60" t="s">
        <v>247</v>
      </c>
      <c r="C60" s="4">
        <v>45252.648587962962</v>
      </c>
      <c r="D60" t="s">
        <v>61</v>
      </c>
      <c r="E60" t="s">
        <v>10</v>
      </c>
      <c r="F60" t="s">
        <v>11</v>
      </c>
      <c r="G60" t="s">
        <v>62</v>
      </c>
      <c r="H60" t="s">
        <v>63</v>
      </c>
      <c r="I60">
        <v>4</v>
      </c>
      <c r="K60">
        <v>10</v>
      </c>
    </row>
    <row r="61" spans="2:11" x14ac:dyDescent="0.25">
      <c r="B61" t="s">
        <v>247</v>
      </c>
      <c r="C61" s="4">
        <v>45252.648587962962</v>
      </c>
      <c r="D61" t="s">
        <v>67</v>
      </c>
      <c r="E61" t="s">
        <v>10</v>
      </c>
      <c r="F61" t="s">
        <v>11</v>
      </c>
      <c r="G61" t="s">
        <v>62</v>
      </c>
      <c r="H61" t="s">
        <v>68</v>
      </c>
      <c r="I61">
        <v>31</v>
      </c>
      <c r="K61">
        <v>10</v>
      </c>
    </row>
    <row r="62" spans="2:11" x14ac:dyDescent="0.25">
      <c r="B62" t="s">
        <v>247</v>
      </c>
      <c r="C62" s="4">
        <v>45252.648587962962</v>
      </c>
      <c r="D62" t="s">
        <v>69</v>
      </c>
      <c r="E62" t="s">
        <v>10</v>
      </c>
      <c r="F62" t="s">
        <v>11</v>
      </c>
      <c r="G62" t="s">
        <v>62</v>
      </c>
      <c r="H62" t="s">
        <v>70</v>
      </c>
      <c r="I62">
        <v>12</v>
      </c>
      <c r="K62">
        <v>10</v>
      </c>
    </row>
    <row r="63" spans="2:11" x14ac:dyDescent="0.25">
      <c r="B63" t="s">
        <v>247</v>
      </c>
      <c r="C63" s="4">
        <v>45252.648587962962</v>
      </c>
      <c r="D63" t="s">
        <v>71</v>
      </c>
      <c r="E63" t="s">
        <v>10</v>
      </c>
      <c r="F63" t="s">
        <v>11</v>
      </c>
      <c r="G63" t="s">
        <v>36</v>
      </c>
      <c r="H63" t="s">
        <v>72</v>
      </c>
      <c r="I63">
        <v>157</v>
      </c>
      <c r="K63">
        <v>10</v>
      </c>
    </row>
    <row r="64" spans="2:11" x14ac:dyDescent="0.25">
      <c r="B64" t="s">
        <v>247</v>
      </c>
      <c r="C64" s="4">
        <v>45252.648587962962</v>
      </c>
      <c r="D64" t="s">
        <v>73</v>
      </c>
      <c r="E64" t="s">
        <v>10</v>
      </c>
      <c r="F64" t="s">
        <v>11</v>
      </c>
      <c r="G64" t="s">
        <v>62</v>
      </c>
      <c r="H64" t="s">
        <v>74</v>
      </c>
      <c r="I64">
        <v>53</v>
      </c>
      <c r="K64">
        <v>10</v>
      </c>
    </row>
    <row r="65" spans="2:11" x14ac:dyDescent="0.25">
      <c r="B65" t="s">
        <v>247</v>
      </c>
      <c r="C65" s="4">
        <v>45252.648587962962</v>
      </c>
      <c r="D65" t="s">
        <v>75</v>
      </c>
      <c r="E65" t="s">
        <v>10</v>
      </c>
      <c r="F65" t="s">
        <v>32</v>
      </c>
      <c r="G65" t="s">
        <v>76</v>
      </c>
      <c r="H65" t="s">
        <v>77</v>
      </c>
      <c r="I65">
        <v>1</v>
      </c>
      <c r="K65">
        <v>10</v>
      </c>
    </row>
    <row r="66" spans="2:11" x14ac:dyDescent="0.25">
      <c r="B66" t="s">
        <v>247</v>
      </c>
      <c r="C66" s="4">
        <v>45252.648587962962</v>
      </c>
      <c r="D66" t="s">
        <v>78</v>
      </c>
      <c r="E66" t="s">
        <v>10</v>
      </c>
      <c r="F66" t="s">
        <v>32</v>
      </c>
      <c r="G66" t="s">
        <v>79</v>
      </c>
      <c r="H66" t="s">
        <v>80</v>
      </c>
      <c r="I66">
        <v>16</v>
      </c>
      <c r="K66">
        <v>10</v>
      </c>
    </row>
    <row r="67" spans="2:11" x14ac:dyDescent="0.25">
      <c r="B67" t="s">
        <v>247</v>
      </c>
      <c r="C67" s="4">
        <v>45252.648587962962</v>
      </c>
      <c r="D67" t="s">
        <v>119</v>
      </c>
      <c r="E67" t="s">
        <v>15</v>
      </c>
      <c r="F67" t="s">
        <v>22</v>
      </c>
      <c r="G67" t="s">
        <v>120</v>
      </c>
      <c r="H67" t="s">
        <v>144</v>
      </c>
      <c r="I67">
        <v>1</v>
      </c>
      <c r="K67">
        <v>10</v>
      </c>
    </row>
    <row r="68" spans="2:11" x14ac:dyDescent="0.25">
      <c r="B68" t="s">
        <v>247</v>
      </c>
      <c r="C68" s="4">
        <v>45252.648587962962</v>
      </c>
      <c r="D68" t="s">
        <v>83</v>
      </c>
      <c r="E68" t="s">
        <v>10</v>
      </c>
      <c r="F68" t="s">
        <v>11</v>
      </c>
      <c r="G68" t="s">
        <v>84</v>
      </c>
      <c r="H68" t="s">
        <v>85</v>
      </c>
      <c r="I68">
        <v>1</v>
      </c>
      <c r="K68">
        <v>10</v>
      </c>
    </row>
    <row r="69" spans="2:11" x14ac:dyDescent="0.25">
      <c r="B69" t="s">
        <v>247</v>
      </c>
      <c r="C69" s="4">
        <v>45252.648587962962</v>
      </c>
      <c r="D69" t="s">
        <v>86</v>
      </c>
      <c r="E69" t="s">
        <v>10</v>
      </c>
      <c r="F69" t="s">
        <v>32</v>
      </c>
      <c r="G69" t="s">
        <v>87</v>
      </c>
      <c r="H69" t="s">
        <v>88</v>
      </c>
      <c r="I69">
        <v>1</v>
      </c>
      <c r="K69">
        <v>10</v>
      </c>
    </row>
    <row r="70" spans="2:11" x14ac:dyDescent="0.25">
      <c r="B70" t="s">
        <v>247</v>
      </c>
      <c r="C70" s="4">
        <v>45252.648587962962</v>
      </c>
      <c r="D70" t="s">
        <v>135</v>
      </c>
      <c r="E70" t="s">
        <v>10</v>
      </c>
      <c r="F70" t="s">
        <v>32</v>
      </c>
      <c r="G70" t="s">
        <v>39</v>
      </c>
      <c r="H70" t="s">
        <v>136</v>
      </c>
      <c r="I70">
        <v>1</v>
      </c>
      <c r="K70">
        <v>10</v>
      </c>
    </row>
    <row r="71" spans="2:11" x14ac:dyDescent="0.25">
      <c r="B71" t="s">
        <v>247</v>
      </c>
      <c r="C71" s="4">
        <v>45252.648587962962</v>
      </c>
      <c r="D71" t="s">
        <v>89</v>
      </c>
      <c r="E71" t="s">
        <v>10</v>
      </c>
      <c r="F71" t="s">
        <v>32</v>
      </c>
      <c r="G71" t="s">
        <v>39</v>
      </c>
      <c r="H71" t="s">
        <v>90</v>
      </c>
      <c r="I71">
        <v>1</v>
      </c>
      <c r="K71">
        <v>10</v>
      </c>
    </row>
    <row r="72" spans="2:11" x14ac:dyDescent="0.25">
      <c r="B72" t="s">
        <v>247</v>
      </c>
      <c r="C72" s="4">
        <v>45252.648587962962</v>
      </c>
      <c r="D72" t="s">
        <v>91</v>
      </c>
      <c r="E72" t="s">
        <v>10</v>
      </c>
      <c r="F72" t="s">
        <v>32</v>
      </c>
      <c r="G72" t="s">
        <v>39</v>
      </c>
      <c r="H72" t="s">
        <v>92</v>
      </c>
      <c r="I72">
        <v>1</v>
      </c>
      <c r="K72">
        <v>10</v>
      </c>
    </row>
    <row r="73" spans="2:11" x14ac:dyDescent="0.25">
      <c r="B73" t="s">
        <v>247</v>
      </c>
      <c r="C73" s="4">
        <v>45252.648587962962</v>
      </c>
      <c r="D73" t="s">
        <v>93</v>
      </c>
      <c r="E73" t="s">
        <v>10</v>
      </c>
      <c r="F73" t="s">
        <v>32</v>
      </c>
      <c r="G73" t="s">
        <v>87</v>
      </c>
      <c r="H73" t="s">
        <v>94</v>
      </c>
      <c r="I73">
        <v>2</v>
      </c>
      <c r="K73">
        <v>10</v>
      </c>
    </row>
    <row r="74" spans="2:11" x14ac:dyDescent="0.25">
      <c r="B74" t="s">
        <v>247</v>
      </c>
      <c r="C74" s="4">
        <v>45252.648587962962</v>
      </c>
      <c r="D74" t="s">
        <v>95</v>
      </c>
      <c r="E74" t="s">
        <v>10</v>
      </c>
      <c r="F74" t="s">
        <v>32</v>
      </c>
      <c r="G74" t="s">
        <v>39</v>
      </c>
      <c r="H74" t="s">
        <v>96</v>
      </c>
      <c r="I74">
        <v>2</v>
      </c>
      <c r="K74">
        <v>10</v>
      </c>
    </row>
    <row r="75" spans="2:11" x14ac:dyDescent="0.25">
      <c r="B75" t="s">
        <v>247</v>
      </c>
      <c r="C75" s="4">
        <v>45252.648587962962</v>
      </c>
      <c r="D75" t="s">
        <v>97</v>
      </c>
      <c r="E75" t="s">
        <v>10</v>
      </c>
      <c r="F75" t="s">
        <v>32</v>
      </c>
      <c r="G75" t="s">
        <v>39</v>
      </c>
      <c r="H75" t="s">
        <v>98</v>
      </c>
      <c r="I75">
        <v>2</v>
      </c>
      <c r="K75">
        <v>10</v>
      </c>
    </row>
    <row r="76" spans="2:11" x14ac:dyDescent="0.25">
      <c r="B76" t="s">
        <v>247</v>
      </c>
      <c r="C76" s="4">
        <v>45252.648587962962</v>
      </c>
      <c r="D76" t="s">
        <v>99</v>
      </c>
      <c r="E76" t="s">
        <v>10</v>
      </c>
      <c r="F76" t="s">
        <v>32</v>
      </c>
      <c r="G76" t="s">
        <v>39</v>
      </c>
      <c r="H76" t="s">
        <v>100</v>
      </c>
      <c r="I76">
        <v>165</v>
      </c>
      <c r="K76">
        <v>10</v>
      </c>
    </row>
    <row r="77" spans="2:11" x14ac:dyDescent="0.25">
      <c r="B77" t="s">
        <v>247</v>
      </c>
      <c r="C77" s="4">
        <v>45252.648587962962</v>
      </c>
      <c r="D77" t="s">
        <v>101</v>
      </c>
      <c r="E77" t="s">
        <v>10</v>
      </c>
      <c r="F77" t="s">
        <v>32</v>
      </c>
      <c r="G77" t="s">
        <v>39</v>
      </c>
      <c r="H77" t="s">
        <v>102</v>
      </c>
      <c r="I77">
        <v>42</v>
      </c>
      <c r="K77">
        <v>10</v>
      </c>
    </row>
  </sheetData>
  <hyperlinks>
    <hyperlink ref="A2" location="'Síntese Resultados'!A1" display="Voltar para a página Síntese de Resultados" xr:uid="{E78DBF90-B977-4AD9-9DCC-B6913087CA09}"/>
  </hyperlinks>
  <pageMargins left="0.7" right="0.7" top="0.75" bottom="0.75" header="0.3" footer="0.3"/>
  <drawing r:id="rId1"/>
  <tableParts count="1">
    <tablePart r:id="rId2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C8678-4535-4527-B060-7770DA958BF7}">
  <dimension ref="A2:K75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248</v>
      </c>
      <c r="C41" s="4">
        <v>45252.653344907405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20</v>
      </c>
      <c r="K41">
        <v>10</v>
      </c>
    </row>
    <row r="42" spans="2:11" x14ac:dyDescent="0.25">
      <c r="B42" t="s">
        <v>248</v>
      </c>
      <c r="C42" s="4">
        <v>45252.653344907405</v>
      </c>
      <c r="D42" t="s">
        <v>167</v>
      </c>
      <c r="E42" t="s">
        <v>15</v>
      </c>
      <c r="F42" t="s">
        <v>22</v>
      </c>
      <c r="G42" t="s">
        <v>168</v>
      </c>
      <c r="H42" t="s">
        <v>275</v>
      </c>
      <c r="I42">
        <v>1</v>
      </c>
      <c r="K42">
        <v>10</v>
      </c>
    </row>
    <row r="43" spans="2:11" x14ac:dyDescent="0.25">
      <c r="B43" t="s">
        <v>248</v>
      </c>
      <c r="C43" s="4">
        <v>45252.653344907405</v>
      </c>
      <c r="D43" t="s">
        <v>16</v>
      </c>
      <c r="E43" t="s">
        <v>15</v>
      </c>
      <c r="F43" t="s">
        <v>11</v>
      </c>
      <c r="G43" t="s">
        <v>17</v>
      </c>
      <c r="H43" t="s">
        <v>18</v>
      </c>
      <c r="I43">
        <v>1</v>
      </c>
      <c r="K43">
        <v>10</v>
      </c>
    </row>
    <row r="44" spans="2:11" x14ac:dyDescent="0.25">
      <c r="B44" t="s">
        <v>248</v>
      </c>
      <c r="C44" s="4">
        <v>45252.653344907405</v>
      </c>
      <c r="D44" t="s">
        <v>19</v>
      </c>
      <c r="E44" t="s">
        <v>15</v>
      </c>
      <c r="F44" t="s">
        <v>11</v>
      </c>
      <c r="G44" t="s">
        <v>17</v>
      </c>
      <c r="H44" t="s">
        <v>20</v>
      </c>
      <c r="I44">
        <v>2</v>
      </c>
      <c r="K44">
        <v>10</v>
      </c>
    </row>
    <row r="45" spans="2:11" x14ac:dyDescent="0.25">
      <c r="B45" t="s">
        <v>248</v>
      </c>
      <c r="C45" s="4">
        <v>45252.653344907405</v>
      </c>
      <c r="D45" t="s">
        <v>21</v>
      </c>
      <c r="E45" t="s">
        <v>15</v>
      </c>
      <c r="F45" t="s">
        <v>22</v>
      </c>
      <c r="G45" t="s">
        <v>23</v>
      </c>
      <c r="H45" t="s">
        <v>141</v>
      </c>
      <c r="I45">
        <v>2</v>
      </c>
      <c r="K45">
        <v>10</v>
      </c>
    </row>
    <row r="46" spans="2:11" x14ac:dyDescent="0.25">
      <c r="B46" t="s">
        <v>248</v>
      </c>
      <c r="C46" s="4">
        <v>45252.653344907405</v>
      </c>
      <c r="D46" t="s">
        <v>25</v>
      </c>
      <c r="E46" t="s">
        <v>10</v>
      </c>
      <c r="F46" t="s">
        <v>11</v>
      </c>
      <c r="G46" t="s">
        <v>26</v>
      </c>
      <c r="H46" t="s">
        <v>27</v>
      </c>
      <c r="I46">
        <v>0</v>
      </c>
      <c r="K46">
        <v>10</v>
      </c>
    </row>
    <row r="47" spans="2:11" x14ac:dyDescent="0.25">
      <c r="B47" t="s">
        <v>248</v>
      </c>
      <c r="C47" s="4">
        <v>45252.653344907405</v>
      </c>
      <c r="D47" t="s">
        <v>28</v>
      </c>
      <c r="E47" t="s">
        <v>10</v>
      </c>
      <c r="F47" t="s">
        <v>11</v>
      </c>
      <c r="G47" t="s">
        <v>29</v>
      </c>
      <c r="H47" t="s">
        <v>30</v>
      </c>
      <c r="I47">
        <v>2</v>
      </c>
      <c r="K47">
        <v>10</v>
      </c>
    </row>
    <row r="48" spans="2:11" x14ac:dyDescent="0.25">
      <c r="B48" t="s">
        <v>248</v>
      </c>
      <c r="C48" s="4">
        <v>45252.653344907405</v>
      </c>
      <c r="D48" t="s">
        <v>31</v>
      </c>
      <c r="E48" t="s">
        <v>15</v>
      </c>
      <c r="F48" t="s">
        <v>32</v>
      </c>
      <c r="G48" t="s">
        <v>33</v>
      </c>
      <c r="H48" t="s">
        <v>276</v>
      </c>
      <c r="I48">
        <v>203</v>
      </c>
      <c r="K48">
        <v>10</v>
      </c>
    </row>
    <row r="49" spans="2:11" x14ac:dyDescent="0.25">
      <c r="B49" t="s">
        <v>248</v>
      </c>
      <c r="C49" s="4">
        <v>45252.653344907405</v>
      </c>
      <c r="D49" t="s">
        <v>35</v>
      </c>
      <c r="E49" t="s">
        <v>15</v>
      </c>
      <c r="F49" t="s">
        <v>11</v>
      </c>
      <c r="G49" t="s">
        <v>36</v>
      </c>
      <c r="H49" t="s">
        <v>117</v>
      </c>
      <c r="I49">
        <v>23</v>
      </c>
      <c r="K49">
        <v>10</v>
      </c>
    </row>
    <row r="50" spans="2:11" x14ac:dyDescent="0.25">
      <c r="B50" t="s">
        <v>248</v>
      </c>
      <c r="C50" s="4">
        <v>45252.653344907405</v>
      </c>
      <c r="D50" t="s">
        <v>38</v>
      </c>
      <c r="E50" t="s">
        <v>10</v>
      </c>
      <c r="F50" t="s">
        <v>11</v>
      </c>
      <c r="G50" t="s">
        <v>39</v>
      </c>
      <c r="H50" t="s">
        <v>40</v>
      </c>
      <c r="I50">
        <v>0</v>
      </c>
      <c r="K50">
        <v>10</v>
      </c>
    </row>
    <row r="51" spans="2:11" x14ac:dyDescent="0.25">
      <c r="B51" t="s">
        <v>248</v>
      </c>
      <c r="C51" s="4">
        <v>45252.653344907405</v>
      </c>
      <c r="D51" t="s">
        <v>41</v>
      </c>
      <c r="E51" t="s">
        <v>15</v>
      </c>
      <c r="F51" t="s">
        <v>11</v>
      </c>
      <c r="G51" t="s">
        <v>42</v>
      </c>
      <c r="H51" t="s">
        <v>43</v>
      </c>
      <c r="I51">
        <v>1</v>
      </c>
      <c r="J51" t="s">
        <v>44</v>
      </c>
      <c r="K51">
        <v>10</v>
      </c>
    </row>
    <row r="52" spans="2:11" x14ac:dyDescent="0.25">
      <c r="B52" t="s">
        <v>248</v>
      </c>
      <c r="C52" s="4">
        <v>45252.653344907405</v>
      </c>
      <c r="D52" t="s">
        <v>45</v>
      </c>
      <c r="E52" t="s">
        <v>10</v>
      </c>
      <c r="F52" t="s">
        <v>11</v>
      </c>
      <c r="G52" t="s">
        <v>46</v>
      </c>
      <c r="H52" t="s">
        <v>47</v>
      </c>
      <c r="I52">
        <v>1</v>
      </c>
      <c r="J52" t="s">
        <v>277</v>
      </c>
      <c r="K52">
        <v>10</v>
      </c>
    </row>
    <row r="53" spans="2:11" x14ac:dyDescent="0.25">
      <c r="B53" t="s">
        <v>248</v>
      </c>
      <c r="C53" s="4">
        <v>45252.653344907405</v>
      </c>
      <c r="D53" t="s">
        <v>49</v>
      </c>
      <c r="E53" t="s">
        <v>10</v>
      </c>
      <c r="F53" t="s">
        <v>11</v>
      </c>
      <c r="G53" t="s">
        <v>39</v>
      </c>
      <c r="H53" t="s">
        <v>50</v>
      </c>
      <c r="I53">
        <v>2</v>
      </c>
      <c r="K53">
        <v>10</v>
      </c>
    </row>
    <row r="54" spans="2:11" x14ac:dyDescent="0.25">
      <c r="B54" t="s">
        <v>248</v>
      </c>
      <c r="C54" s="4">
        <v>45252.653344907405</v>
      </c>
      <c r="D54" t="s">
        <v>51</v>
      </c>
      <c r="E54" t="s">
        <v>10</v>
      </c>
      <c r="F54" t="s">
        <v>11</v>
      </c>
      <c r="G54" t="s">
        <v>39</v>
      </c>
      <c r="H54" t="s">
        <v>52</v>
      </c>
      <c r="I54">
        <v>5</v>
      </c>
      <c r="K54">
        <v>10</v>
      </c>
    </row>
    <row r="55" spans="2:11" x14ac:dyDescent="0.25">
      <c r="B55" t="s">
        <v>248</v>
      </c>
      <c r="C55" s="4">
        <v>45252.653344907405</v>
      </c>
      <c r="D55" t="s">
        <v>53</v>
      </c>
      <c r="E55" t="s">
        <v>10</v>
      </c>
      <c r="F55" t="s">
        <v>11</v>
      </c>
      <c r="H55" t="s">
        <v>54</v>
      </c>
      <c r="I55">
        <v>5</v>
      </c>
      <c r="K55">
        <v>10</v>
      </c>
    </row>
    <row r="56" spans="2:11" x14ac:dyDescent="0.25">
      <c r="B56" t="s">
        <v>248</v>
      </c>
      <c r="C56" s="4">
        <v>45252.653344907405</v>
      </c>
      <c r="D56" t="s">
        <v>55</v>
      </c>
      <c r="E56" t="s">
        <v>10</v>
      </c>
      <c r="F56" t="s">
        <v>11</v>
      </c>
      <c r="H56" t="s">
        <v>56</v>
      </c>
      <c r="I56">
        <v>8</v>
      </c>
      <c r="K56">
        <v>10</v>
      </c>
    </row>
    <row r="57" spans="2:11" x14ac:dyDescent="0.25">
      <c r="B57" t="s">
        <v>248</v>
      </c>
      <c r="C57" s="4">
        <v>45252.653344907405</v>
      </c>
      <c r="D57" t="s">
        <v>57</v>
      </c>
      <c r="E57" t="s">
        <v>10</v>
      </c>
      <c r="F57" t="s">
        <v>11</v>
      </c>
      <c r="H57" t="s">
        <v>58</v>
      </c>
      <c r="I57">
        <v>1</v>
      </c>
      <c r="K57">
        <v>10</v>
      </c>
    </row>
    <row r="58" spans="2:11" x14ac:dyDescent="0.25">
      <c r="B58" t="s">
        <v>248</v>
      </c>
      <c r="C58" s="4">
        <v>45252.653344907405</v>
      </c>
      <c r="D58" t="s">
        <v>59</v>
      </c>
      <c r="E58" t="s">
        <v>10</v>
      </c>
      <c r="F58" t="s">
        <v>11</v>
      </c>
      <c r="H58" t="s">
        <v>60</v>
      </c>
      <c r="I58">
        <v>1</v>
      </c>
      <c r="K58">
        <v>10</v>
      </c>
    </row>
    <row r="59" spans="2:11" x14ac:dyDescent="0.25">
      <c r="B59" t="s">
        <v>248</v>
      </c>
      <c r="C59" s="4">
        <v>45252.653344907405</v>
      </c>
      <c r="D59" t="s">
        <v>67</v>
      </c>
      <c r="E59" t="s">
        <v>10</v>
      </c>
      <c r="F59" t="s">
        <v>11</v>
      </c>
      <c r="G59" t="s">
        <v>62</v>
      </c>
      <c r="H59" t="s">
        <v>68</v>
      </c>
      <c r="I59">
        <v>28</v>
      </c>
      <c r="K59">
        <v>10</v>
      </c>
    </row>
    <row r="60" spans="2:11" x14ac:dyDescent="0.25">
      <c r="B60" t="s">
        <v>248</v>
      </c>
      <c r="C60" s="4">
        <v>45252.653344907405</v>
      </c>
      <c r="D60" t="s">
        <v>69</v>
      </c>
      <c r="E60" t="s">
        <v>10</v>
      </c>
      <c r="F60" t="s">
        <v>11</v>
      </c>
      <c r="G60" t="s">
        <v>62</v>
      </c>
      <c r="H60" t="s">
        <v>70</v>
      </c>
      <c r="I60">
        <v>6</v>
      </c>
      <c r="K60">
        <v>10</v>
      </c>
    </row>
    <row r="61" spans="2:11" x14ac:dyDescent="0.25">
      <c r="B61" t="s">
        <v>248</v>
      </c>
      <c r="C61" s="4">
        <v>45252.653344907405</v>
      </c>
      <c r="D61" t="s">
        <v>71</v>
      </c>
      <c r="E61" t="s">
        <v>10</v>
      </c>
      <c r="F61" t="s">
        <v>11</v>
      </c>
      <c r="G61" t="s">
        <v>36</v>
      </c>
      <c r="H61" t="s">
        <v>72</v>
      </c>
      <c r="I61">
        <v>147</v>
      </c>
      <c r="K61">
        <v>10</v>
      </c>
    </row>
    <row r="62" spans="2:11" x14ac:dyDescent="0.25">
      <c r="B62" t="s">
        <v>248</v>
      </c>
      <c r="C62" s="4">
        <v>45252.653344907405</v>
      </c>
      <c r="D62" t="s">
        <v>73</v>
      </c>
      <c r="E62" t="s">
        <v>10</v>
      </c>
      <c r="F62" t="s">
        <v>11</v>
      </c>
      <c r="G62" t="s">
        <v>62</v>
      </c>
      <c r="H62" t="s">
        <v>74</v>
      </c>
      <c r="I62">
        <v>66</v>
      </c>
      <c r="K62">
        <v>10</v>
      </c>
    </row>
    <row r="63" spans="2:11" x14ac:dyDescent="0.25">
      <c r="B63" t="s">
        <v>248</v>
      </c>
      <c r="C63" s="4">
        <v>45252.653344907405</v>
      </c>
      <c r="D63" t="s">
        <v>75</v>
      </c>
      <c r="E63" t="s">
        <v>10</v>
      </c>
      <c r="F63" t="s">
        <v>32</v>
      </c>
      <c r="G63" t="s">
        <v>76</v>
      </c>
      <c r="H63" t="s">
        <v>77</v>
      </c>
      <c r="I63">
        <v>1</v>
      </c>
      <c r="K63">
        <v>10</v>
      </c>
    </row>
    <row r="64" spans="2:11" x14ac:dyDescent="0.25">
      <c r="B64" t="s">
        <v>248</v>
      </c>
      <c r="C64" s="4">
        <v>45252.653344907405</v>
      </c>
      <c r="D64" t="s">
        <v>78</v>
      </c>
      <c r="E64" t="s">
        <v>10</v>
      </c>
      <c r="F64" t="s">
        <v>32</v>
      </c>
      <c r="G64" t="s">
        <v>79</v>
      </c>
      <c r="H64" t="s">
        <v>80</v>
      </c>
      <c r="I64">
        <v>6</v>
      </c>
      <c r="K64">
        <v>10</v>
      </c>
    </row>
    <row r="65" spans="2:11" x14ac:dyDescent="0.25">
      <c r="B65" t="s">
        <v>248</v>
      </c>
      <c r="C65" s="4">
        <v>45252.653344907405</v>
      </c>
      <c r="D65" t="s">
        <v>119</v>
      </c>
      <c r="E65" t="s">
        <v>15</v>
      </c>
      <c r="F65" t="s">
        <v>22</v>
      </c>
      <c r="G65" t="s">
        <v>120</v>
      </c>
      <c r="H65" t="s">
        <v>256</v>
      </c>
      <c r="I65">
        <v>5</v>
      </c>
      <c r="K65">
        <v>10</v>
      </c>
    </row>
    <row r="66" spans="2:11" x14ac:dyDescent="0.25">
      <c r="B66" t="s">
        <v>248</v>
      </c>
      <c r="C66" s="4">
        <v>45252.653344907405</v>
      </c>
      <c r="D66" t="s">
        <v>83</v>
      </c>
      <c r="E66" t="s">
        <v>10</v>
      </c>
      <c r="F66" t="s">
        <v>11</v>
      </c>
      <c r="G66" t="s">
        <v>84</v>
      </c>
      <c r="H66" t="s">
        <v>85</v>
      </c>
      <c r="I66">
        <v>1</v>
      </c>
      <c r="K66">
        <v>10</v>
      </c>
    </row>
    <row r="67" spans="2:11" x14ac:dyDescent="0.25">
      <c r="B67" t="s">
        <v>248</v>
      </c>
      <c r="C67" s="4">
        <v>45252.653344907405</v>
      </c>
      <c r="D67" t="s">
        <v>86</v>
      </c>
      <c r="E67" t="s">
        <v>10</v>
      </c>
      <c r="F67" t="s">
        <v>32</v>
      </c>
      <c r="G67" t="s">
        <v>87</v>
      </c>
      <c r="H67" t="s">
        <v>88</v>
      </c>
      <c r="I67">
        <v>1</v>
      </c>
      <c r="K67">
        <v>10</v>
      </c>
    </row>
    <row r="68" spans="2:11" x14ac:dyDescent="0.25">
      <c r="B68" t="s">
        <v>248</v>
      </c>
      <c r="C68" s="4">
        <v>45252.653344907405</v>
      </c>
      <c r="D68" t="s">
        <v>135</v>
      </c>
      <c r="E68" t="s">
        <v>10</v>
      </c>
      <c r="F68" t="s">
        <v>32</v>
      </c>
      <c r="G68" t="s">
        <v>39</v>
      </c>
      <c r="H68" t="s">
        <v>136</v>
      </c>
      <c r="I68">
        <v>1</v>
      </c>
      <c r="K68">
        <v>10</v>
      </c>
    </row>
    <row r="69" spans="2:11" x14ac:dyDescent="0.25">
      <c r="B69" t="s">
        <v>248</v>
      </c>
      <c r="C69" s="4">
        <v>45252.653344907405</v>
      </c>
      <c r="D69" t="s">
        <v>89</v>
      </c>
      <c r="E69" t="s">
        <v>10</v>
      </c>
      <c r="F69" t="s">
        <v>32</v>
      </c>
      <c r="G69" t="s">
        <v>39</v>
      </c>
      <c r="H69" t="s">
        <v>90</v>
      </c>
      <c r="I69">
        <v>1</v>
      </c>
      <c r="K69">
        <v>10</v>
      </c>
    </row>
    <row r="70" spans="2:11" x14ac:dyDescent="0.25">
      <c r="B70" t="s">
        <v>248</v>
      </c>
      <c r="C70" s="4">
        <v>45252.653344907405</v>
      </c>
      <c r="D70" t="s">
        <v>91</v>
      </c>
      <c r="E70" t="s">
        <v>10</v>
      </c>
      <c r="F70" t="s">
        <v>32</v>
      </c>
      <c r="G70" t="s">
        <v>39</v>
      </c>
      <c r="H70" t="s">
        <v>92</v>
      </c>
      <c r="I70">
        <v>1</v>
      </c>
      <c r="K70">
        <v>10</v>
      </c>
    </row>
    <row r="71" spans="2:11" x14ac:dyDescent="0.25">
      <c r="B71" t="s">
        <v>248</v>
      </c>
      <c r="C71" s="4">
        <v>45252.653344907405</v>
      </c>
      <c r="D71" t="s">
        <v>93</v>
      </c>
      <c r="E71" t="s">
        <v>10</v>
      </c>
      <c r="F71" t="s">
        <v>32</v>
      </c>
      <c r="G71" t="s">
        <v>87</v>
      </c>
      <c r="H71" t="s">
        <v>94</v>
      </c>
      <c r="I71">
        <v>2</v>
      </c>
      <c r="K71">
        <v>10</v>
      </c>
    </row>
    <row r="72" spans="2:11" x14ac:dyDescent="0.25">
      <c r="B72" t="s">
        <v>248</v>
      </c>
      <c r="C72" s="4">
        <v>45252.653344907405</v>
      </c>
      <c r="D72" t="s">
        <v>95</v>
      </c>
      <c r="E72" t="s">
        <v>10</v>
      </c>
      <c r="F72" t="s">
        <v>32</v>
      </c>
      <c r="G72" t="s">
        <v>39</v>
      </c>
      <c r="H72" t="s">
        <v>96</v>
      </c>
      <c r="I72">
        <v>2</v>
      </c>
      <c r="K72">
        <v>10</v>
      </c>
    </row>
    <row r="73" spans="2:11" x14ac:dyDescent="0.25">
      <c r="B73" t="s">
        <v>248</v>
      </c>
      <c r="C73" s="4">
        <v>45252.653344907405</v>
      </c>
      <c r="D73" t="s">
        <v>97</v>
      </c>
      <c r="E73" t="s">
        <v>10</v>
      </c>
      <c r="F73" t="s">
        <v>32</v>
      </c>
      <c r="G73" t="s">
        <v>39</v>
      </c>
      <c r="H73" t="s">
        <v>98</v>
      </c>
      <c r="I73">
        <v>2</v>
      </c>
      <c r="K73">
        <v>10</v>
      </c>
    </row>
    <row r="74" spans="2:11" x14ac:dyDescent="0.25">
      <c r="B74" t="s">
        <v>248</v>
      </c>
      <c r="C74" s="4">
        <v>45252.653344907405</v>
      </c>
      <c r="D74" t="s">
        <v>99</v>
      </c>
      <c r="E74" t="s">
        <v>10</v>
      </c>
      <c r="F74" t="s">
        <v>32</v>
      </c>
      <c r="G74" t="s">
        <v>39</v>
      </c>
      <c r="H74" t="s">
        <v>100</v>
      </c>
      <c r="I74">
        <v>159</v>
      </c>
      <c r="K74">
        <v>10</v>
      </c>
    </row>
    <row r="75" spans="2:11" x14ac:dyDescent="0.25">
      <c r="B75" t="s">
        <v>248</v>
      </c>
      <c r="C75" s="4">
        <v>45252.653344907405</v>
      </c>
      <c r="D75" t="s">
        <v>101</v>
      </c>
      <c r="E75" t="s">
        <v>10</v>
      </c>
      <c r="F75" t="s">
        <v>32</v>
      </c>
      <c r="G75" t="s">
        <v>39</v>
      </c>
      <c r="H75" t="s">
        <v>102</v>
      </c>
      <c r="I75">
        <v>39</v>
      </c>
      <c r="K75">
        <v>10</v>
      </c>
    </row>
  </sheetData>
  <hyperlinks>
    <hyperlink ref="A2" location="'Síntese Resultados'!A1" display="Voltar para a página Síntese de Resultados" xr:uid="{2FE429C9-12E2-4670-B764-9ACE2222F9FB}"/>
  </hyperlinks>
  <pageMargins left="0.7" right="0.7" top="0.75" bottom="0.75" header="0.3" footer="0.3"/>
  <drawing r:id="rId1"/>
  <tableParts count="1">
    <tablePart r:id="rId2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50B00-971F-42BC-B743-F7EC99173198}">
  <dimension ref="A2:K74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249</v>
      </c>
      <c r="C41" s="4">
        <v>45252.659097222226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249</v>
      </c>
      <c r="C42" s="4">
        <v>45252.659097222226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249</v>
      </c>
      <c r="C43" s="4">
        <v>45252.659097222226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249</v>
      </c>
      <c r="C44" s="4">
        <v>45252.659097222226</v>
      </c>
      <c r="D44" t="s">
        <v>21</v>
      </c>
      <c r="E44" t="s">
        <v>15</v>
      </c>
      <c r="F44" t="s">
        <v>22</v>
      </c>
      <c r="G44" t="s">
        <v>23</v>
      </c>
      <c r="H44" t="s">
        <v>126</v>
      </c>
      <c r="I44">
        <v>1</v>
      </c>
      <c r="K44">
        <v>10</v>
      </c>
    </row>
    <row r="45" spans="2:11" x14ac:dyDescent="0.25">
      <c r="B45" t="s">
        <v>249</v>
      </c>
      <c r="C45" s="4">
        <v>45252.659097222226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249</v>
      </c>
      <c r="C46" s="4">
        <v>45252.659097222226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249</v>
      </c>
      <c r="C47" s="4">
        <v>45252.659097222226</v>
      </c>
      <c r="D47" t="s">
        <v>31</v>
      </c>
      <c r="E47" t="s">
        <v>15</v>
      </c>
      <c r="F47" t="s">
        <v>32</v>
      </c>
      <c r="G47" t="s">
        <v>33</v>
      </c>
      <c r="H47" t="s">
        <v>280</v>
      </c>
      <c r="I47">
        <v>163</v>
      </c>
      <c r="K47">
        <v>10</v>
      </c>
    </row>
    <row r="48" spans="2:11" x14ac:dyDescent="0.25">
      <c r="B48" t="s">
        <v>249</v>
      </c>
      <c r="C48" s="4">
        <v>45252.659097222226</v>
      </c>
      <c r="D48" t="s">
        <v>254</v>
      </c>
      <c r="E48" t="s">
        <v>10</v>
      </c>
      <c r="F48" t="s">
        <v>11</v>
      </c>
      <c r="G48" t="s">
        <v>36</v>
      </c>
      <c r="H48" t="s">
        <v>255</v>
      </c>
      <c r="I48">
        <v>0</v>
      </c>
      <c r="K48">
        <v>10</v>
      </c>
    </row>
    <row r="49" spans="2:11" x14ac:dyDescent="0.25">
      <c r="B49" t="s">
        <v>249</v>
      </c>
      <c r="C49" s="4">
        <v>45252.659097222226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249</v>
      </c>
      <c r="C50" s="4">
        <v>45252.659097222226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249</v>
      </c>
      <c r="C51" s="4">
        <v>45252.659097222226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281</v>
      </c>
      <c r="K51">
        <v>10</v>
      </c>
    </row>
    <row r="52" spans="2:11" x14ac:dyDescent="0.25">
      <c r="B52" t="s">
        <v>249</v>
      </c>
      <c r="C52" s="4">
        <v>45252.659097222226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1</v>
      </c>
      <c r="K52">
        <v>10</v>
      </c>
    </row>
    <row r="53" spans="2:11" x14ac:dyDescent="0.25">
      <c r="B53" t="s">
        <v>249</v>
      </c>
      <c r="C53" s="4">
        <v>45252.659097222226</v>
      </c>
      <c r="D53" t="s">
        <v>51</v>
      </c>
      <c r="E53" t="s">
        <v>10</v>
      </c>
      <c r="F53" t="s">
        <v>11</v>
      </c>
      <c r="G53" t="s">
        <v>39</v>
      </c>
      <c r="H53" t="s">
        <v>52</v>
      </c>
      <c r="I53">
        <v>5</v>
      </c>
      <c r="K53">
        <v>10</v>
      </c>
    </row>
    <row r="54" spans="2:11" x14ac:dyDescent="0.25">
      <c r="B54" t="s">
        <v>249</v>
      </c>
      <c r="C54" s="4">
        <v>45252.659097222226</v>
      </c>
      <c r="D54" t="s">
        <v>53</v>
      </c>
      <c r="E54" t="s">
        <v>10</v>
      </c>
      <c r="F54" t="s">
        <v>11</v>
      </c>
      <c r="H54" t="s">
        <v>54</v>
      </c>
      <c r="I54">
        <v>5</v>
      </c>
      <c r="K54">
        <v>10</v>
      </c>
    </row>
    <row r="55" spans="2:11" x14ac:dyDescent="0.25">
      <c r="B55" t="s">
        <v>249</v>
      </c>
      <c r="C55" s="4">
        <v>45252.659097222226</v>
      </c>
      <c r="D55" t="s">
        <v>55</v>
      </c>
      <c r="E55" t="s">
        <v>10</v>
      </c>
      <c r="F55" t="s">
        <v>11</v>
      </c>
      <c r="H55" t="s">
        <v>56</v>
      </c>
      <c r="I55">
        <v>8</v>
      </c>
      <c r="K55">
        <v>10</v>
      </c>
    </row>
    <row r="56" spans="2:11" x14ac:dyDescent="0.25">
      <c r="B56" t="s">
        <v>249</v>
      </c>
      <c r="C56" s="4">
        <v>45252.659097222226</v>
      </c>
      <c r="D56" t="s">
        <v>57</v>
      </c>
      <c r="E56" t="s">
        <v>10</v>
      </c>
      <c r="F56" t="s">
        <v>11</v>
      </c>
      <c r="H56" t="s">
        <v>58</v>
      </c>
      <c r="I56">
        <v>1</v>
      </c>
      <c r="K56">
        <v>10</v>
      </c>
    </row>
    <row r="57" spans="2:11" x14ac:dyDescent="0.25">
      <c r="B57" t="s">
        <v>249</v>
      </c>
      <c r="C57" s="4">
        <v>45252.659097222226</v>
      </c>
      <c r="D57" t="s">
        <v>59</v>
      </c>
      <c r="E57" t="s">
        <v>10</v>
      </c>
      <c r="F57" t="s">
        <v>11</v>
      </c>
      <c r="H57" t="s">
        <v>60</v>
      </c>
      <c r="I57">
        <v>1</v>
      </c>
      <c r="K57">
        <v>10</v>
      </c>
    </row>
    <row r="58" spans="2:11" x14ac:dyDescent="0.25">
      <c r="B58" t="s">
        <v>249</v>
      </c>
      <c r="C58" s="4">
        <v>45252.659097222226</v>
      </c>
      <c r="D58" t="s">
        <v>67</v>
      </c>
      <c r="E58" t="s">
        <v>10</v>
      </c>
      <c r="F58" t="s">
        <v>11</v>
      </c>
      <c r="G58" t="s">
        <v>62</v>
      </c>
      <c r="H58" t="s">
        <v>68</v>
      </c>
      <c r="I58">
        <v>27</v>
      </c>
      <c r="K58">
        <v>10</v>
      </c>
    </row>
    <row r="59" spans="2:11" x14ac:dyDescent="0.25">
      <c r="B59" t="s">
        <v>249</v>
      </c>
      <c r="C59" s="4">
        <v>45252.659097222226</v>
      </c>
      <c r="D59" t="s">
        <v>69</v>
      </c>
      <c r="E59" t="s">
        <v>10</v>
      </c>
      <c r="F59" t="s">
        <v>11</v>
      </c>
      <c r="G59" t="s">
        <v>62</v>
      </c>
      <c r="H59" t="s">
        <v>70</v>
      </c>
      <c r="I59">
        <v>4</v>
      </c>
      <c r="K59">
        <v>10</v>
      </c>
    </row>
    <row r="60" spans="2:11" x14ac:dyDescent="0.25">
      <c r="B60" t="s">
        <v>249</v>
      </c>
      <c r="C60" s="4">
        <v>45252.659097222226</v>
      </c>
      <c r="D60" t="s">
        <v>71</v>
      </c>
      <c r="E60" t="s">
        <v>10</v>
      </c>
      <c r="F60" t="s">
        <v>11</v>
      </c>
      <c r="G60" t="s">
        <v>36</v>
      </c>
      <c r="H60" t="s">
        <v>72</v>
      </c>
      <c r="I60">
        <v>147</v>
      </c>
      <c r="K60">
        <v>10</v>
      </c>
    </row>
    <row r="61" spans="2:11" x14ac:dyDescent="0.25">
      <c r="B61" t="s">
        <v>249</v>
      </c>
      <c r="C61" s="4">
        <v>45252.659097222226</v>
      </c>
      <c r="D61" t="s">
        <v>73</v>
      </c>
      <c r="E61" t="s">
        <v>10</v>
      </c>
      <c r="F61" t="s">
        <v>11</v>
      </c>
      <c r="G61" t="s">
        <v>62</v>
      </c>
      <c r="H61" t="s">
        <v>74</v>
      </c>
      <c r="I61">
        <v>45</v>
      </c>
      <c r="K61">
        <v>10</v>
      </c>
    </row>
    <row r="62" spans="2:11" x14ac:dyDescent="0.25">
      <c r="B62" t="s">
        <v>249</v>
      </c>
      <c r="C62" s="4">
        <v>45252.659097222226</v>
      </c>
      <c r="D62" t="s">
        <v>75</v>
      </c>
      <c r="E62" t="s">
        <v>10</v>
      </c>
      <c r="F62" t="s">
        <v>32</v>
      </c>
      <c r="G62" t="s">
        <v>76</v>
      </c>
      <c r="H62" t="s">
        <v>77</v>
      </c>
      <c r="I62">
        <v>1</v>
      </c>
      <c r="K62">
        <v>10</v>
      </c>
    </row>
    <row r="63" spans="2:11" x14ac:dyDescent="0.25">
      <c r="B63" t="s">
        <v>249</v>
      </c>
      <c r="C63" s="4">
        <v>45252.659097222226</v>
      </c>
      <c r="D63" t="s">
        <v>78</v>
      </c>
      <c r="E63" t="s">
        <v>10</v>
      </c>
      <c r="F63" t="s">
        <v>32</v>
      </c>
      <c r="G63" t="s">
        <v>79</v>
      </c>
      <c r="H63" t="s">
        <v>80</v>
      </c>
      <c r="I63">
        <v>4</v>
      </c>
      <c r="K63">
        <v>10</v>
      </c>
    </row>
    <row r="64" spans="2:11" x14ac:dyDescent="0.25">
      <c r="B64" t="s">
        <v>249</v>
      </c>
      <c r="C64" s="4">
        <v>45252.659097222226</v>
      </c>
      <c r="D64" t="s">
        <v>119</v>
      </c>
      <c r="E64" t="s">
        <v>15</v>
      </c>
      <c r="F64" t="s">
        <v>22</v>
      </c>
      <c r="G64" t="s">
        <v>120</v>
      </c>
      <c r="H64" t="s">
        <v>144</v>
      </c>
      <c r="I64">
        <v>1</v>
      </c>
      <c r="K64">
        <v>10</v>
      </c>
    </row>
    <row r="65" spans="2:11" x14ac:dyDescent="0.25">
      <c r="B65" t="s">
        <v>249</v>
      </c>
      <c r="C65" s="4">
        <v>45252.659097222226</v>
      </c>
      <c r="D65" t="s">
        <v>83</v>
      </c>
      <c r="E65" t="s">
        <v>10</v>
      </c>
      <c r="F65" t="s">
        <v>11</v>
      </c>
      <c r="G65" t="s">
        <v>84</v>
      </c>
      <c r="H65" t="s">
        <v>85</v>
      </c>
      <c r="I65">
        <v>1</v>
      </c>
      <c r="K65">
        <v>10</v>
      </c>
    </row>
    <row r="66" spans="2:11" x14ac:dyDescent="0.25">
      <c r="B66" t="s">
        <v>249</v>
      </c>
      <c r="C66" s="4">
        <v>45252.659097222226</v>
      </c>
      <c r="D66" t="s">
        <v>86</v>
      </c>
      <c r="E66" t="s">
        <v>10</v>
      </c>
      <c r="F66" t="s">
        <v>32</v>
      </c>
      <c r="G66" t="s">
        <v>87</v>
      </c>
      <c r="H66" t="s">
        <v>88</v>
      </c>
      <c r="I66">
        <v>1</v>
      </c>
      <c r="K66">
        <v>10</v>
      </c>
    </row>
    <row r="67" spans="2:11" x14ac:dyDescent="0.25">
      <c r="B67" t="s">
        <v>249</v>
      </c>
      <c r="C67" s="4">
        <v>45252.659097222226</v>
      </c>
      <c r="D67" t="s">
        <v>135</v>
      </c>
      <c r="E67" t="s">
        <v>10</v>
      </c>
      <c r="F67" t="s">
        <v>32</v>
      </c>
      <c r="G67" t="s">
        <v>39</v>
      </c>
      <c r="H67" t="s">
        <v>136</v>
      </c>
      <c r="I67">
        <v>1</v>
      </c>
      <c r="K67">
        <v>10</v>
      </c>
    </row>
    <row r="68" spans="2:11" x14ac:dyDescent="0.25">
      <c r="B68" t="s">
        <v>249</v>
      </c>
      <c r="C68" s="4">
        <v>45252.659097222226</v>
      </c>
      <c r="D68" t="s">
        <v>89</v>
      </c>
      <c r="E68" t="s">
        <v>10</v>
      </c>
      <c r="F68" t="s">
        <v>32</v>
      </c>
      <c r="G68" t="s">
        <v>39</v>
      </c>
      <c r="H68" t="s">
        <v>90</v>
      </c>
      <c r="I68">
        <v>1</v>
      </c>
      <c r="K68">
        <v>10</v>
      </c>
    </row>
    <row r="69" spans="2:11" x14ac:dyDescent="0.25">
      <c r="B69" t="s">
        <v>249</v>
      </c>
      <c r="C69" s="4">
        <v>45252.659097222226</v>
      </c>
      <c r="D69" t="s">
        <v>91</v>
      </c>
      <c r="E69" t="s">
        <v>10</v>
      </c>
      <c r="F69" t="s">
        <v>32</v>
      </c>
      <c r="G69" t="s">
        <v>39</v>
      </c>
      <c r="H69" t="s">
        <v>92</v>
      </c>
      <c r="I69">
        <v>1</v>
      </c>
      <c r="K69">
        <v>10</v>
      </c>
    </row>
    <row r="70" spans="2:11" x14ac:dyDescent="0.25">
      <c r="B70" t="s">
        <v>249</v>
      </c>
      <c r="C70" s="4">
        <v>45252.659097222226</v>
      </c>
      <c r="D70" t="s">
        <v>93</v>
      </c>
      <c r="E70" t="s">
        <v>10</v>
      </c>
      <c r="F70" t="s">
        <v>32</v>
      </c>
      <c r="G70" t="s">
        <v>87</v>
      </c>
      <c r="H70" t="s">
        <v>94</v>
      </c>
      <c r="I70">
        <v>2</v>
      </c>
      <c r="K70">
        <v>10</v>
      </c>
    </row>
    <row r="71" spans="2:11" x14ac:dyDescent="0.25">
      <c r="B71" t="s">
        <v>249</v>
      </c>
      <c r="C71" s="4">
        <v>45252.659097222226</v>
      </c>
      <c r="D71" t="s">
        <v>95</v>
      </c>
      <c r="E71" t="s">
        <v>10</v>
      </c>
      <c r="F71" t="s">
        <v>32</v>
      </c>
      <c r="G71" t="s">
        <v>39</v>
      </c>
      <c r="H71" t="s">
        <v>96</v>
      </c>
      <c r="I71">
        <v>2</v>
      </c>
      <c r="K71">
        <v>10</v>
      </c>
    </row>
    <row r="72" spans="2:11" x14ac:dyDescent="0.25">
      <c r="B72" t="s">
        <v>249</v>
      </c>
      <c r="C72" s="4">
        <v>45252.659097222226</v>
      </c>
      <c r="D72" t="s">
        <v>97</v>
      </c>
      <c r="E72" t="s">
        <v>10</v>
      </c>
      <c r="F72" t="s">
        <v>32</v>
      </c>
      <c r="G72" t="s">
        <v>39</v>
      </c>
      <c r="H72" t="s">
        <v>98</v>
      </c>
      <c r="I72">
        <v>2</v>
      </c>
      <c r="K72">
        <v>10</v>
      </c>
    </row>
    <row r="73" spans="2:11" x14ac:dyDescent="0.25">
      <c r="B73" t="s">
        <v>249</v>
      </c>
      <c r="C73" s="4">
        <v>45252.659097222226</v>
      </c>
      <c r="D73" t="s">
        <v>99</v>
      </c>
      <c r="E73" t="s">
        <v>10</v>
      </c>
      <c r="F73" t="s">
        <v>32</v>
      </c>
      <c r="G73" t="s">
        <v>39</v>
      </c>
      <c r="H73" t="s">
        <v>100</v>
      </c>
      <c r="I73">
        <v>160</v>
      </c>
      <c r="K73">
        <v>10</v>
      </c>
    </row>
    <row r="74" spans="2:11" x14ac:dyDescent="0.25">
      <c r="B74" t="s">
        <v>249</v>
      </c>
      <c r="C74" s="4">
        <v>45252.659097222226</v>
      </c>
      <c r="D74" t="s">
        <v>101</v>
      </c>
      <c r="E74" t="s">
        <v>10</v>
      </c>
      <c r="F74" t="s">
        <v>32</v>
      </c>
      <c r="G74" t="s">
        <v>39</v>
      </c>
      <c r="H74" t="s">
        <v>102</v>
      </c>
      <c r="I74">
        <v>39</v>
      </c>
      <c r="K74">
        <v>10</v>
      </c>
    </row>
  </sheetData>
  <hyperlinks>
    <hyperlink ref="A2" location="'Síntese Resultados'!A1" display="Voltar para a página Síntese de Resultados" xr:uid="{F3457C85-93EA-4038-A1EE-DDA272CEC937}"/>
  </hyperlinks>
  <pageMargins left="0.7" right="0.7" top="0.75" bottom="0.75" header="0.3" footer="0.3"/>
  <drawing r:id="rId1"/>
  <tableParts count="1">
    <tablePart r:id="rId2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C0C61-85E4-416F-8C07-37C3D86A57CF}">
  <dimension ref="A2:K75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250</v>
      </c>
      <c r="C41" s="4">
        <v>45252.661180555559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18</v>
      </c>
      <c r="K41">
        <v>10</v>
      </c>
    </row>
    <row r="42" spans="2:11" x14ac:dyDescent="0.25">
      <c r="B42" t="s">
        <v>250</v>
      </c>
      <c r="C42" s="4">
        <v>45252.661180555559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250</v>
      </c>
      <c r="C43" s="4">
        <v>45252.661180555559</v>
      </c>
      <c r="D43" t="s">
        <v>19</v>
      </c>
      <c r="E43" t="s">
        <v>15</v>
      </c>
      <c r="F43" t="s">
        <v>11</v>
      </c>
      <c r="G43" t="s">
        <v>17</v>
      </c>
      <c r="H43" t="s">
        <v>140</v>
      </c>
      <c r="I43">
        <v>10</v>
      </c>
      <c r="K43">
        <v>10</v>
      </c>
    </row>
    <row r="44" spans="2:11" x14ac:dyDescent="0.25">
      <c r="B44" t="s">
        <v>250</v>
      </c>
      <c r="C44" s="4">
        <v>45252.661180555559</v>
      </c>
      <c r="D44" t="s">
        <v>21</v>
      </c>
      <c r="E44" t="s">
        <v>15</v>
      </c>
      <c r="F44" t="s">
        <v>22</v>
      </c>
      <c r="G44" t="s">
        <v>23</v>
      </c>
      <c r="H44" t="s">
        <v>126</v>
      </c>
      <c r="I44">
        <v>1</v>
      </c>
      <c r="K44">
        <v>10</v>
      </c>
    </row>
    <row r="45" spans="2:11" x14ac:dyDescent="0.25">
      <c r="B45" t="s">
        <v>250</v>
      </c>
      <c r="C45" s="4">
        <v>45252.661180555559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250</v>
      </c>
      <c r="C46" s="4">
        <v>45252.661180555559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250</v>
      </c>
      <c r="C47" s="4">
        <v>45252.661180555559</v>
      </c>
      <c r="D47" t="s">
        <v>31</v>
      </c>
      <c r="E47" t="s">
        <v>15</v>
      </c>
      <c r="F47" t="s">
        <v>32</v>
      </c>
      <c r="G47" t="s">
        <v>33</v>
      </c>
      <c r="H47" t="s">
        <v>284</v>
      </c>
      <c r="I47">
        <v>173</v>
      </c>
      <c r="K47">
        <v>10</v>
      </c>
    </row>
    <row r="48" spans="2:11" x14ac:dyDescent="0.25">
      <c r="B48" t="s">
        <v>250</v>
      </c>
      <c r="C48" s="4">
        <v>45252.661180555559</v>
      </c>
      <c r="D48" t="s">
        <v>35</v>
      </c>
      <c r="E48" t="s">
        <v>15</v>
      </c>
      <c r="F48" t="s">
        <v>11</v>
      </c>
      <c r="G48" t="s">
        <v>36</v>
      </c>
      <c r="H48" t="s">
        <v>285</v>
      </c>
      <c r="I48">
        <v>33</v>
      </c>
      <c r="K48">
        <v>10</v>
      </c>
    </row>
    <row r="49" spans="2:11" x14ac:dyDescent="0.25">
      <c r="B49" t="s">
        <v>250</v>
      </c>
      <c r="C49" s="4">
        <v>45252.661180555559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250</v>
      </c>
      <c r="C50" s="4">
        <v>45252.661180555559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250</v>
      </c>
      <c r="C51" s="4">
        <v>45252.661180555559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286</v>
      </c>
      <c r="K51">
        <v>10</v>
      </c>
    </row>
    <row r="52" spans="2:11" x14ac:dyDescent="0.25">
      <c r="B52" t="s">
        <v>250</v>
      </c>
      <c r="C52" s="4">
        <v>45252.661180555559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1</v>
      </c>
      <c r="K52">
        <v>10</v>
      </c>
    </row>
    <row r="53" spans="2:11" x14ac:dyDescent="0.25">
      <c r="B53" t="s">
        <v>250</v>
      </c>
      <c r="C53" s="4">
        <v>45252.661180555559</v>
      </c>
      <c r="D53" t="s">
        <v>132</v>
      </c>
      <c r="E53" t="s">
        <v>10</v>
      </c>
      <c r="F53" t="s">
        <v>11</v>
      </c>
      <c r="G53" t="s">
        <v>39</v>
      </c>
      <c r="H53" t="s">
        <v>133</v>
      </c>
      <c r="I53">
        <v>1</v>
      </c>
      <c r="K53">
        <v>10</v>
      </c>
    </row>
    <row r="54" spans="2:11" x14ac:dyDescent="0.25">
      <c r="B54" t="s">
        <v>250</v>
      </c>
      <c r="C54" s="4">
        <v>45252.661180555559</v>
      </c>
      <c r="D54" t="s">
        <v>51</v>
      </c>
      <c r="E54" t="s">
        <v>10</v>
      </c>
      <c r="F54" t="s">
        <v>11</v>
      </c>
      <c r="G54" t="s">
        <v>39</v>
      </c>
      <c r="H54" t="s">
        <v>52</v>
      </c>
      <c r="I54">
        <v>26</v>
      </c>
      <c r="K54">
        <v>10</v>
      </c>
    </row>
    <row r="55" spans="2:11" x14ac:dyDescent="0.25">
      <c r="B55" t="s">
        <v>250</v>
      </c>
      <c r="C55" s="4">
        <v>45252.661180555559</v>
      </c>
      <c r="D55" t="s">
        <v>53</v>
      </c>
      <c r="E55" t="s">
        <v>10</v>
      </c>
      <c r="F55" t="s">
        <v>11</v>
      </c>
      <c r="H55" t="s">
        <v>54</v>
      </c>
      <c r="I55">
        <v>26</v>
      </c>
      <c r="K55">
        <v>10</v>
      </c>
    </row>
    <row r="56" spans="2:11" x14ac:dyDescent="0.25">
      <c r="B56" t="s">
        <v>250</v>
      </c>
      <c r="C56" s="4">
        <v>45252.661180555559</v>
      </c>
      <c r="D56" t="s">
        <v>55</v>
      </c>
      <c r="E56" t="s">
        <v>10</v>
      </c>
      <c r="F56" t="s">
        <v>11</v>
      </c>
      <c r="H56" t="s">
        <v>56</v>
      </c>
      <c r="I56">
        <v>26</v>
      </c>
      <c r="K56">
        <v>10</v>
      </c>
    </row>
    <row r="57" spans="2:11" x14ac:dyDescent="0.25">
      <c r="B57" t="s">
        <v>250</v>
      </c>
      <c r="C57" s="4">
        <v>45252.661180555559</v>
      </c>
      <c r="D57" t="s">
        <v>57</v>
      </c>
      <c r="E57" t="s">
        <v>10</v>
      </c>
      <c r="F57" t="s">
        <v>11</v>
      </c>
      <c r="H57" t="s">
        <v>58</v>
      </c>
      <c r="I57">
        <v>1</v>
      </c>
      <c r="K57">
        <v>10</v>
      </c>
    </row>
    <row r="58" spans="2:11" x14ac:dyDescent="0.25">
      <c r="B58" t="s">
        <v>250</v>
      </c>
      <c r="C58" s="4">
        <v>45252.661180555559</v>
      </c>
      <c r="D58" t="s">
        <v>59</v>
      </c>
      <c r="E58" t="s">
        <v>10</v>
      </c>
      <c r="F58" t="s">
        <v>11</v>
      </c>
      <c r="H58" t="s">
        <v>60</v>
      </c>
      <c r="I58">
        <v>1</v>
      </c>
      <c r="K58">
        <v>10</v>
      </c>
    </row>
    <row r="59" spans="2:11" x14ac:dyDescent="0.25">
      <c r="B59" t="s">
        <v>250</v>
      </c>
      <c r="C59" s="4">
        <v>45252.661180555559</v>
      </c>
      <c r="D59" t="s">
        <v>61</v>
      </c>
      <c r="E59" t="s">
        <v>10</v>
      </c>
      <c r="F59" t="s">
        <v>11</v>
      </c>
      <c r="G59" t="s">
        <v>62</v>
      </c>
      <c r="H59" t="s">
        <v>63</v>
      </c>
      <c r="I59">
        <v>9</v>
      </c>
      <c r="K59">
        <v>10</v>
      </c>
    </row>
    <row r="60" spans="2:11" x14ac:dyDescent="0.25">
      <c r="B60" t="s">
        <v>250</v>
      </c>
      <c r="C60" s="4">
        <v>45252.661180555559</v>
      </c>
      <c r="D60" t="s">
        <v>67</v>
      </c>
      <c r="E60" t="s">
        <v>10</v>
      </c>
      <c r="F60" t="s">
        <v>11</v>
      </c>
      <c r="G60" t="s">
        <v>62</v>
      </c>
      <c r="H60" t="s">
        <v>68</v>
      </c>
      <c r="I60">
        <v>35</v>
      </c>
      <c r="K60">
        <v>10</v>
      </c>
    </row>
    <row r="61" spans="2:11" x14ac:dyDescent="0.25">
      <c r="B61" t="s">
        <v>250</v>
      </c>
      <c r="C61" s="4">
        <v>45252.661180555559</v>
      </c>
      <c r="D61" t="s">
        <v>69</v>
      </c>
      <c r="E61" t="s">
        <v>10</v>
      </c>
      <c r="F61" t="s">
        <v>11</v>
      </c>
      <c r="G61" t="s">
        <v>62</v>
      </c>
      <c r="H61" t="s">
        <v>70</v>
      </c>
      <c r="I61">
        <v>16</v>
      </c>
      <c r="K61">
        <v>10</v>
      </c>
    </row>
    <row r="62" spans="2:11" x14ac:dyDescent="0.25">
      <c r="B62" t="s">
        <v>250</v>
      </c>
      <c r="C62" s="4">
        <v>45252.661180555559</v>
      </c>
      <c r="D62" t="s">
        <v>71</v>
      </c>
      <c r="E62" t="s">
        <v>10</v>
      </c>
      <c r="F62" t="s">
        <v>11</v>
      </c>
      <c r="G62" t="s">
        <v>36</v>
      </c>
      <c r="H62" t="s">
        <v>72</v>
      </c>
      <c r="I62">
        <v>167</v>
      </c>
      <c r="K62">
        <v>10</v>
      </c>
    </row>
    <row r="63" spans="2:11" x14ac:dyDescent="0.25">
      <c r="B63" t="s">
        <v>250</v>
      </c>
      <c r="C63" s="4">
        <v>45252.661180555559</v>
      </c>
      <c r="D63" t="s">
        <v>73</v>
      </c>
      <c r="E63" t="s">
        <v>10</v>
      </c>
      <c r="F63" t="s">
        <v>11</v>
      </c>
      <c r="G63" t="s">
        <v>62</v>
      </c>
      <c r="H63" t="s">
        <v>74</v>
      </c>
      <c r="I63">
        <v>46</v>
      </c>
      <c r="K63">
        <v>10</v>
      </c>
    </row>
    <row r="64" spans="2:11" x14ac:dyDescent="0.25">
      <c r="B64" t="s">
        <v>250</v>
      </c>
      <c r="C64" s="4">
        <v>45252.661180555559</v>
      </c>
      <c r="D64" t="s">
        <v>75</v>
      </c>
      <c r="E64" t="s">
        <v>10</v>
      </c>
      <c r="F64" t="s">
        <v>32</v>
      </c>
      <c r="G64" t="s">
        <v>76</v>
      </c>
      <c r="H64" t="s">
        <v>77</v>
      </c>
      <c r="I64">
        <v>1</v>
      </c>
      <c r="K64">
        <v>10</v>
      </c>
    </row>
    <row r="65" spans="2:11" x14ac:dyDescent="0.25">
      <c r="B65" t="s">
        <v>250</v>
      </c>
      <c r="C65" s="4">
        <v>45252.661180555559</v>
      </c>
      <c r="D65" t="s">
        <v>78</v>
      </c>
      <c r="E65" t="s">
        <v>10</v>
      </c>
      <c r="F65" t="s">
        <v>32</v>
      </c>
      <c r="G65" t="s">
        <v>79</v>
      </c>
      <c r="H65" t="s">
        <v>80</v>
      </c>
      <c r="I65">
        <v>25</v>
      </c>
      <c r="K65">
        <v>10</v>
      </c>
    </row>
    <row r="66" spans="2:11" x14ac:dyDescent="0.25">
      <c r="B66" t="s">
        <v>250</v>
      </c>
      <c r="C66" s="4">
        <v>45252.661180555559</v>
      </c>
      <c r="D66" t="s">
        <v>119</v>
      </c>
      <c r="E66" t="s">
        <v>15</v>
      </c>
      <c r="F66" t="s">
        <v>22</v>
      </c>
      <c r="G66" t="s">
        <v>120</v>
      </c>
      <c r="H66" t="s">
        <v>144</v>
      </c>
      <c r="I66">
        <v>1</v>
      </c>
      <c r="K66">
        <v>10</v>
      </c>
    </row>
    <row r="67" spans="2:11" x14ac:dyDescent="0.25">
      <c r="B67" t="s">
        <v>250</v>
      </c>
      <c r="C67" s="4">
        <v>45252.661180555559</v>
      </c>
      <c r="D67" t="s">
        <v>83</v>
      </c>
      <c r="E67" t="s">
        <v>10</v>
      </c>
      <c r="F67" t="s">
        <v>11</v>
      </c>
      <c r="G67" t="s">
        <v>84</v>
      </c>
      <c r="H67" t="s">
        <v>85</v>
      </c>
      <c r="I67">
        <v>1</v>
      </c>
      <c r="K67">
        <v>10</v>
      </c>
    </row>
    <row r="68" spans="2:11" x14ac:dyDescent="0.25">
      <c r="B68" t="s">
        <v>250</v>
      </c>
      <c r="C68" s="4">
        <v>45252.661180555559</v>
      </c>
      <c r="D68" t="s">
        <v>86</v>
      </c>
      <c r="E68" t="s">
        <v>10</v>
      </c>
      <c r="F68" t="s">
        <v>32</v>
      </c>
      <c r="G68" t="s">
        <v>87</v>
      </c>
      <c r="H68" t="s">
        <v>88</v>
      </c>
      <c r="I68">
        <v>1</v>
      </c>
      <c r="K68">
        <v>10</v>
      </c>
    </row>
    <row r="69" spans="2:11" x14ac:dyDescent="0.25">
      <c r="B69" t="s">
        <v>250</v>
      </c>
      <c r="C69" s="4">
        <v>45252.661180555559</v>
      </c>
      <c r="D69" t="s">
        <v>89</v>
      </c>
      <c r="E69" t="s">
        <v>10</v>
      </c>
      <c r="F69" t="s">
        <v>32</v>
      </c>
      <c r="G69" t="s">
        <v>39</v>
      </c>
      <c r="H69" t="s">
        <v>90</v>
      </c>
      <c r="I69">
        <v>1</v>
      </c>
      <c r="K69">
        <v>10</v>
      </c>
    </row>
    <row r="70" spans="2:11" x14ac:dyDescent="0.25">
      <c r="B70" t="s">
        <v>250</v>
      </c>
      <c r="C70" s="4">
        <v>45252.661180555559</v>
      </c>
      <c r="D70" t="s">
        <v>91</v>
      </c>
      <c r="E70" t="s">
        <v>10</v>
      </c>
      <c r="F70" t="s">
        <v>32</v>
      </c>
      <c r="G70" t="s">
        <v>39</v>
      </c>
      <c r="H70" t="s">
        <v>92</v>
      </c>
      <c r="I70">
        <v>1</v>
      </c>
      <c r="K70">
        <v>10</v>
      </c>
    </row>
    <row r="71" spans="2:11" x14ac:dyDescent="0.25">
      <c r="B71" t="s">
        <v>250</v>
      </c>
      <c r="C71" s="4">
        <v>45252.661180555559</v>
      </c>
      <c r="D71" t="s">
        <v>93</v>
      </c>
      <c r="E71" t="s">
        <v>10</v>
      </c>
      <c r="F71" t="s">
        <v>32</v>
      </c>
      <c r="G71" t="s">
        <v>87</v>
      </c>
      <c r="H71" t="s">
        <v>94</v>
      </c>
      <c r="I71">
        <v>2</v>
      </c>
      <c r="K71">
        <v>10</v>
      </c>
    </row>
    <row r="72" spans="2:11" x14ac:dyDescent="0.25">
      <c r="B72" t="s">
        <v>250</v>
      </c>
      <c r="C72" s="4">
        <v>45252.661180555559</v>
      </c>
      <c r="D72" t="s">
        <v>95</v>
      </c>
      <c r="E72" t="s">
        <v>10</v>
      </c>
      <c r="F72" t="s">
        <v>32</v>
      </c>
      <c r="G72" t="s">
        <v>39</v>
      </c>
      <c r="H72" t="s">
        <v>96</v>
      </c>
      <c r="I72">
        <v>2</v>
      </c>
      <c r="K72">
        <v>10</v>
      </c>
    </row>
    <row r="73" spans="2:11" x14ac:dyDescent="0.25">
      <c r="B73" t="s">
        <v>250</v>
      </c>
      <c r="C73" s="4">
        <v>45252.661180555559</v>
      </c>
      <c r="D73" t="s">
        <v>97</v>
      </c>
      <c r="E73" t="s">
        <v>10</v>
      </c>
      <c r="F73" t="s">
        <v>32</v>
      </c>
      <c r="G73" t="s">
        <v>39</v>
      </c>
      <c r="H73" t="s">
        <v>98</v>
      </c>
      <c r="I73">
        <v>2</v>
      </c>
      <c r="K73">
        <v>10</v>
      </c>
    </row>
    <row r="74" spans="2:11" x14ac:dyDescent="0.25">
      <c r="B74" t="s">
        <v>250</v>
      </c>
      <c r="C74" s="4">
        <v>45252.661180555559</v>
      </c>
      <c r="D74" t="s">
        <v>99</v>
      </c>
      <c r="E74" t="s">
        <v>10</v>
      </c>
      <c r="F74" t="s">
        <v>32</v>
      </c>
      <c r="G74" t="s">
        <v>39</v>
      </c>
      <c r="H74" t="s">
        <v>100</v>
      </c>
      <c r="I74">
        <v>166</v>
      </c>
      <c r="K74">
        <v>10</v>
      </c>
    </row>
    <row r="75" spans="2:11" x14ac:dyDescent="0.25">
      <c r="B75" t="s">
        <v>250</v>
      </c>
      <c r="C75" s="4">
        <v>45252.661180555559</v>
      </c>
      <c r="D75" t="s">
        <v>101</v>
      </c>
      <c r="E75" t="s">
        <v>10</v>
      </c>
      <c r="F75" t="s">
        <v>32</v>
      </c>
      <c r="G75" t="s">
        <v>39</v>
      </c>
      <c r="H75" t="s">
        <v>102</v>
      </c>
      <c r="I75">
        <v>40</v>
      </c>
      <c r="K75">
        <v>10</v>
      </c>
    </row>
  </sheetData>
  <hyperlinks>
    <hyperlink ref="A2" location="'Síntese Resultados'!A1" display="Voltar para a página Síntese de Resultados" xr:uid="{3D563C3D-8D11-4B2D-AF1F-DEABDA7A47CC}"/>
  </hyperlinks>
  <pageMargins left="0.7" right="0.7" top="0.75" bottom="0.75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AF517-2653-40D0-842C-5804CE6DADCB}">
  <dimension ref="A2:K72"/>
  <sheetViews>
    <sheetView workbookViewId="0">
      <selection activeCell="A2" sqref="A2"/>
    </sheetView>
  </sheetViews>
  <sheetFormatPr defaultRowHeight="15" x14ac:dyDescent="0.25"/>
  <cols>
    <col min="2" max="2" width="24" bestFit="1" customWidth="1"/>
    <col min="3" max="3" width="15.85546875" bestFit="1" customWidth="1"/>
    <col min="4" max="4" width="17.7109375" bestFit="1" customWidth="1"/>
    <col min="5" max="5" width="14" bestFit="1" customWidth="1"/>
    <col min="6" max="6" width="23.5703125" customWidth="1"/>
    <col min="7" max="7" width="19.140625" bestFit="1" customWidth="1"/>
    <col min="8" max="8" width="104.5703125" customWidth="1"/>
    <col min="9" max="9" width="14.42578125" customWidth="1"/>
    <col min="11" max="11" width="12.42578125" customWidth="1"/>
  </cols>
  <sheetData>
    <row r="2" spans="1:1" x14ac:dyDescent="0.25">
      <c r="A2" s="3" t="s">
        <v>164</v>
      </c>
    </row>
    <row r="40" spans="2:11" s="6" customFormat="1" ht="30" x14ac:dyDescent="0.25">
      <c r="B40" s="6" t="s">
        <v>7</v>
      </c>
      <c r="C40" s="6" t="s">
        <v>4</v>
      </c>
      <c r="D40" s="6" t="s">
        <v>8</v>
      </c>
      <c r="E40" s="6" t="s">
        <v>103</v>
      </c>
      <c r="F40" s="6" t="s">
        <v>105</v>
      </c>
      <c r="G40" s="6" t="s">
        <v>106</v>
      </c>
      <c r="H40" s="6" t="s">
        <v>107</v>
      </c>
      <c r="I40" s="6" t="s">
        <v>108</v>
      </c>
      <c r="J40" s="6" t="s">
        <v>104</v>
      </c>
      <c r="K40" s="6" t="s">
        <v>109</v>
      </c>
    </row>
    <row r="41" spans="2:11" x14ac:dyDescent="0.25">
      <c r="B41" t="s">
        <v>114</v>
      </c>
      <c r="C41" s="4">
        <v>45247.495706018519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114</v>
      </c>
      <c r="C42" s="4">
        <v>45247.495706018519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114</v>
      </c>
      <c r="C43" s="4">
        <v>45247.495706018519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114</v>
      </c>
      <c r="C44" s="4">
        <v>45247.495706018519</v>
      </c>
      <c r="D44" t="s">
        <v>21</v>
      </c>
      <c r="E44" t="s">
        <v>15</v>
      </c>
      <c r="F44" t="s">
        <v>22</v>
      </c>
      <c r="G44" t="s">
        <v>23</v>
      </c>
      <c r="H44" t="s">
        <v>115</v>
      </c>
      <c r="I44">
        <v>7</v>
      </c>
      <c r="K44">
        <v>10</v>
      </c>
    </row>
    <row r="45" spans="2:11" x14ac:dyDescent="0.25">
      <c r="B45" t="s">
        <v>114</v>
      </c>
      <c r="C45" s="4">
        <v>45247.495706018519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114</v>
      </c>
      <c r="C46" s="4">
        <v>45247.495706018519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114</v>
      </c>
      <c r="C47" s="4">
        <v>45247.495706018519</v>
      </c>
      <c r="D47" t="s">
        <v>31</v>
      </c>
      <c r="E47" t="s">
        <v>15</v>
      </c>
      <c r="F47" t="s">
        <v>32</v>
      </c>
      <c r="G47" t="s">
        <v>33</v>
      </c>
      <c r="H47" t="s">
        <v>116</v>
      </c>
      <c r="I47">
        <v>170</v>
      </c>
      <c r="K47">
        <v>10</v>
      </c>
    </row>
    <row r="48" spans="2:11" x14ac:dyDescent="0.25">
      <c r="B48" t="s">
        <v>114</v>
      </c>
      <c r="C48" s="4">
        <v>45247.495706018519</v>
      </c>
      <c r="D48" t="s">
        <v>35</v>
      </c>
      <c r="E48" t="s">
        <v>15</v>
      </c>
      <c r="F48" t="s">
        <v>11</v>
      </c>
      <c r="G48" t="s">
        <v>36</v>
      </c>
      <c r="H48" t="s">
        <v>117</v>
      </c>
      <c r="I48">
        <v>23</v>
      </c>
      <c r="K48">
        <v>10</v>
      </c>
    </row>
    <row r="49" spans="2:11" x14ac:dyDescent="0.25">
      <c r="B49" t="s">
        <v>114</v>
      </c>
      <c r="C49" s="4">
        <v>45247.495706018519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114</v>
      </c>
      <c r="C50" s="4">
        <v>45247.495706018519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114</v>
      </c>
      <c r="C51" s="4">
        <v>45247.495706018519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118</v>
      </c>
      <c r="K51">
        <v>10</v>
      </c>
    </row>
    <row r="52" spans="2:11" x14ac:dyDescent="0.25">
      <c r="B52" t="s">
        <v>114</v>
      </c>
      <c r="C52" s="4">
        <v>45247.495706018519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7</v>
      </c>
      <c r="K52">
        <v>10</v>
      </c>
    </row>
    <row r="53" spans="2:11" x14ac:dyDescent="0.25">
      <c r="B53" t="s">
        <v>114</v>
      </c>
      <c r="C53" s="4">
        <v>45247.495706018519</v>
      </c>
      <c r="D53" t="s">
        <v>51</v>
      </c>
      <c r="E53" t="s">
        <v>10</v>
      </c>
      <c r="F53" t="s">
        <v>11</v>
      </c>
      <c r="G53" t="s">
        <v>39</v>
      </c>
      <c r="H53" t="s">
        <v>52</v>
      </c>
      <c r="I53">
        <v>4</v>
      </c>
      <c r="K53">
        <v>10</v>
      </c>
    </row>
    <row r="54" spans="2:11" x14ac:dyDescent="0.25">
      <c r="B54" t="s">
        <v>114</v>
      </c>
      <c r="C54" s="4">
        <v>45247.495706018519</v>
      </c>
      <c r="D54" t="s">
        <v>53</v>
      </c>
      <c r="E54" t="s">
        <v>10</v>
      </c>
      <c r="F54" t="s">
        <v>11</v>
      </c>
      <c r="H54" t="s">
        <v>54</v>
      </c>
      <c r="I54">
        <v>4</v>
      </c>
      <c r="K54">
        <v>10</v>
      </c>
    </row>
    <row r="55" spans="2:11" x14ac:dyDescent="0.25">
      <c r="B55" t="s">
        <v>114</v>
      </c>
      <c r="C55" s="4">
        <v>45247.495706018519</v>
      </c>
      <c r="D55" t="s">
        <v>55</v>
      </c>
      <c r="E55" t="s">
        <v>10</v>
      </c>
      <c r="F55" t="s">
        <v>11</v>
      </c>
      <c r="H55" t="s">
        <v>56</v>
      </c>
      <c r="I55">
        <v>5</v>
      </c>
      <c r="K55">
        <v>10</v>
      </c>
    </row>
    <row r="56" spans="2:11" x14ac:dyDescent="0.25">
      <c r="B56" t="s">
        <v>114</v>
      </c>
      <c r="C56" s="4">
        <v>45247.495706018519</v>
      </c>
      <c r="D56" t="s">
        <v>57</v>
      </c>
      <c r="E56" t="s">
        <v>10</v>
      </c>
      <c r="F56" t="s">
        <v>11</v>
      </c>
      <c r="H56" t="s">
        <v>58</v>
      </c>
      <c r="I56">
        <v>1</v>
      </c>
      <c r="K56">
        <v>10</v>
      </c>
    </row>
    <row r="57" spans="2:11" x14ac:dyDescent="0.25">
      <c r="B57" t="s">
        <v>114</v>
      </c>
      <c r="C57" s="4">
        <v>45247.495706018519</v>
      </c>
      <c r="D57" t="s">
        <v>67</v>
      </c>
      <c r="E57" t="s">
        <v>10</v>
      </c>
      <c r="F57" t="s">
        <v>11</v>
      </c>
      <c r="G57" t="s">
        <v>62</v>
      </c>
      <c r="H57" t="s">
        <v>68</v>
      </c>
      <c r="I57">
        <v>27</v>
      </c>
      <c r="K57">
        <v>10</v>
      </c>
    </row>
    <row r="58" spans="2:11" x14ac:dyDescent="0.25">
      <c r="B58" t="s">
        <v>114</v>
      </c>
      <c r="C58" s="4">
        <v>45247.495706018519</v>
      </c>
      <c r="D58" t="s">
        <v>69</v>
      </c>
      <c r="E58" t="s">
        <v>10</v>
      </c>
      <c r="F58" t="s">
        <v>11</v>
      </c>
      <c r="G58" t="s">
        <v>62</v>
      </c>
      <c r="H58" t="s">
        <v>70</v>
      </c>
      <c r="I58">
        <v>3</v>
      </c>
      <c r="K58">
        <v>10</v>
      </c>
    </row>
    <row r="59" spans="2:11" x14ac:dyDescent="0.25">
      <c r="B59" t="s">
        <v>114</v>
      </c>
      <c r="C59" s="4">
        <v>45247.495706018519</v>
      </c>
      <c r="D59" t="s">
        <v>71</v>
      </c>
      <c r="E59" t="s">
        <v>10</v>
      </c>
      <c r="F59" t="s">
        <v>11</v>
      </c>
      <c r="G59" t="s">
        <v>36</v>
      </c>
      <c r="H59" t="s">
        <v>72</v>
      </c>
      <c r="I59">
        <v>147</v>
      </c>
      <c r="K59">
        <v>10</v>
      </c>
    </row>
    <row r="60" spans="2:11" x14ac:dyDescent="0.25">
      <c r="B60" t="s">
        <v>114</v>
      </c>
      <c r="C60" s="4">
        <v>45247.495706018519</v>
      </c>
      <c r="D60" t="s">
        <v>73</v>
      </c>
      <c r="E60" t="s">
        <v>10</v>
      </c>
      <c r="F60" t="s">
        <v>11</v>
      </c>
      <c r="G60" t="s">
        <v>62</v>
      </c>
      <c r="H60" t="s">
        <v>74</v>
      </c>
      <c r="I60">
        <v>55</v>
      </c>
      <c r="K60">
        <v>10</v>
      </c>
    </row>
    <row r="61" spans="2:11" x14ac:dyDescent="0.25">
      <c r="B61" t="s">
        <v>114</v>
      </c>
      <c r="C61" s="4">
        <v>45247.495706018519</v>
      </c>
      <c r="D61" t="s">
        <v>75</v>
      </c>
      <c r="E61" t="s">
        <v>10</v>
      </c>
      <c r="F61" t="s">
        <v>32</v>
      </c>
      <c r="G61" t="s">
        <v>76</v>
      </c>
      <c r="H61" t="s">
        <v>77</v>
      </c>
      <c r="I61">
        <v>1</v>
      </c>
      <c r="K61">
        <v>10</v>
      </c>
    </row>
    <row r="62" spans="2:11" x14ac:dyDescent="0.25">
      <c r="B62" t="s">
        <v>114</v>
      </c>
      <c r="C62" s="4">
        <v>45247.495706018519</v>
      </c>
      <c r="D62" t="s">
        <v>78</v>
      </c>
      <c r="E62" t="s">
        <v>10</v>
      </c>
      <c r="F62" t="s">
        <v>32</v>
      </c>
      <c r="G62" t="s">
        <v>79</v>
      </c>
      <c r="H62" t="s">
        <v>80</v>
      </c>
      <c r="I62">
        <v>3</v>
      </c>
      <c r="K62">
        <v>10</v>
      </c>
    </row>
    <row r="63" spans="2:11" x14ac:dyDescent="0.25">
      <c r="B63" t="s">
        <v>114</v>
      </c>
      <c r="C63" s="4">
        <v>45247.495706018519</v>
      </c>
      <c r="D63" t="s">
        <v>119</v>
      </c>
      <c r="E63" t="s">
        <v>15</v>
      </c>
      <c r="F63" t="s">
        <v>22</v>
      </c>
      <c r="G63" t="s">
        <v>120</v>
      </c>
      <c r="H63" t="s">
        <v>121</v>
      </c>
      <c r="I63">
        <v>6</v>
      </c>
      <c r="K63">
        <v>10</v>
      </c>
    </row>
    <row r="64" spans="2:11" x14ac:dyDescent="0.25">
      <c r="B64" t="s">
        <v>114</v>
      </c>
      <c r="C64" s="4">
        <v>45247.495706018519</v>
      </c>
      <c r="D64" t="s">
        <v>83</v>
      </c>
      <c r="E64" t="s">
        <v>10</v>
      </c>
      <c r="F64" t="s">
        <v>11</v>
      </c>
      <c r="G64" t="s">
        <v>84</v>
      </c>
      <c r="H64" t="s">
        <v>85</v>
      </c>
      <c r="I64">
        <v>1</v>
      </c>
      <c r="K64">
        <v>10</v>
      </c>
    </row>
    <row r="65" spans="2:11" x14ac:dyDescent="0.25">
      <c r="B65" t="s">
        <v>114</v>
      </c>
      <c r="C65" s="4">
        <v>45247.495706018519</v>
      </c>
      <c r="D65" t="s">
        <v>86</v>
      </c>
      <c r="E65" t="s">
        <v>10</v>
      </c>
      <c r="F65" t="s">
        <v>32</v>
      </c>
      <c r="G65" t="s">
        <v>87</v>
      </c>
      <c r="H65" t="s">
        <v>88</v>
      </c>
      <c r="I65">
        <v>1</v>
      </c>
      <c r="K65">
        <v>10</v>
      </c>
    </row>
    <row r="66" spans="2:11" x14ac:dyDescent="0.25">
      <c r="B66" t="s">
        <v>114</v>
      </c>
      <c r="C66" s="4">
        <v>45247.495706018519</v>
      </c>
      <c r="D66" t="s">
        <v>89</v>
      </c>
      <c r="E66" t="s">
        <v>10</v>
      </c>
      <c r="F66" t="s">
        <v>32</v>
      </c>
      <c r="G66" t="s">
        <v>39</v>
      </c>
      <c r="H66" t="s">
        <v>90</v>
      </c>
      <c r="I66">
        <v>1</v>
      </c>
      <c r="K66">
        <v>10</v>
      </c>
    </row>
    <row r="67" spans="2:11" x14ac:dyDescent="0.25">
      <c r="B67" t="s">
        <v>114</v>
      </c>
      <c r="C67" s="4">
        <v>45247.495706018519</v>
      </c>
      <c r="D67" t="s">
        <v>91</v>
      </c>
      <c r="E67" t="s">
        <v>10</v>
      </c>
      <c r="F67" t="s">
        <v>32</v>
      </c>
      <c r="G67" t="s">
        <v>39</v>
      </c>
      <c r="H67" t="s">
        <v>92</v>
      </c>
      <c r="I67">
        <v>1</v>
      </c>
      <c r="K67">
        <v>10</v>
      </c>
    </row>
    <row r="68" spans="2:11" x14ac:dyDescent="0.25">
      <c r="B68" t="s">
        <v>114</v>
      </c>
      <c r="C68" s="4">
        <v>45247.495706018519</v>
      </c>
      <c r="D68" t="s">
        <v>93</v>
      </c>
      <c r="E68" t="s">
        <v>10</v>
      </c>
      <c r="F68" t="s">
        <v>32</v>
      </c>
      <c r="G68" t="s">
        <v>87</v>
      </c>
      <c r="H68" t="s">
        <v>94</v>
      </c>
      <c r="I68">
        <v>2</v>
      </c>
      <c r="K68">
        <v>10</v>
      </c>
    </row>
    <row r="69" spans="2:11" x14ac:dyDescent="0.25">
      <c r="B69" t="s">
        <v>114</v>
      </c>
      <c r="C69" s="4">
        <v>45247.495706018519</v>
      </c>
      <c r="D69" t="s">
        <v>95</v>
      </c>
      <c r="E69" t="s">
        <v>10</v>
      </c>
      <c r="F69" t="s">
        <v>32</v>
      </c>
      <c r="G69" t="s">
        <v>39</v>
      </c>
      <c r="H69" t="s">
        <v>96</v>
      </c>
      <c r="I69">
        <v>2</v>
      </c>
      <c r="K69">
        <v>10</v>
      </c>
    </row>
    <row r="70" spans="2:11" x14ac:dyDescent="0.25">
      <c r="B70" t="s">
        <v>114</v>
      </c>
      <c r="C70" s="4">
        <v>45247.495706018519</v>
      </c>
      <c r="D70" t="s">
        <v>97</v>
      </c>
      <c r="E70" t="s">
        <v>10</v>
      </c>
      <c r="F70" t="s">
        <v>32</v>
      </c>
      <c r="G70" t="s">
        <v>39</v>
      </c>
      <c r="H70" t="s">
        <v>98</v>
      </c>
      <c r="I70">
        <v>2</v>
      </c>
      <c r="K70">
        <v>10</v>
      </c>
    </row>
    <row r="71" spans="2:11" x14ac:dyDescent="0.25">
      <c r="B71" t="s">
        <v>114</v>
      </c>
      <c r="C71" s="4">
        <v>45247.495706018519</v>
      </c>
      <c r="D71" t="s">
        <v>99</v>
      </c>
      <c r="E71" t="s">
        <v>10</v>
      </c>
      <c r="F71" t="s">
        <v>32</v>
      </c>
      <c r="G71" t="s">
        <v>39</v>
      </c>
      <c r="H71" t="s">
        <v>100</v>
      </c>
      <c r="I71">
        <v>176</v>
      </c>
      <c r="K71">
        <v>10</v>
      </c>
    </row>
    <row r="72" spans="2:11" x14ac:dyDescent="0.25">
      <c r="B72" t="s">
        <v>114</v>
      </c>
      <c r="C72" s="4">
        <v>45247.495706018519</v>
      </c>
      <c r="D72" t="s">
        <v>101</v>
      </c>
      <c r="E72" t="s">
        <v>10</v>
      </c>
      <c r="F72" t="s">
        <v>32</v>
      </c>
      <c r="G72" t="s">
        <v>39</v>
      </c>
      <c r="H72" t="s">
        <v>102</v>
      </c>
      <c r="I72">
        <v>45</v>
      </c>
      <c r="K72">
        <v>10</v>
      </c>
    </row>
  </sheetData>
  <hyperlinks>
    <hyperlink ref="A2" location="'Síntese Resultados'!A1" display="Voltar para a página Síntese de Resultados" xr:uid="{91501667-0C4E-4083-9EF2-A179BDC61334}"/>
  </hyperlinks>
  <pageMargins left="0.7" right="0.7" top="0.75" bottom="0.75" header="0.3" footer="0.3"/>
  <drawing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71027-1095-4FE3-B36D-C810D3EC2D6A}">
  <dimension ref="A2:K77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251</v>
      </c>
      <c r="C41" s="4">
        <v>45253.382314814815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20</v>
      </c>
      <c r="K41">
        <v>10</v>
      </c>
    </row>
    <row r="42" spans="2:11" x14ac:dyDescent="0.25">
      <c r="B42" t="s">
        <v>251</v>
      </c>
      <c r="C42" s="4">
        <v>45253.382314814815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251</v>
      </c>
      <c r="C43" s="4">
        <v>45253.382314814815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251</v>
      </c>
      <c r="C44" s="4">
        <v>45253.382314814815</v>
      </c>
      <c r="D44" t="s">
        <v>21</v>
      </c>
      <c r="E44" t="s">
        <v>15</v>
      </c>
      <c r="F44" t="s">
        <v>22</v>
      </c>
      <c r="G44" t="s">
        <v>23</v>
      </c>
      <c r="H44" t="s">
        <v>126</v>
      </c>
      <c r="I44">
        <v>1</v>
      </c>
      <c r="K44">
        <v>10</v>
      </c>
    </row>
    <row r="45" spans="2:11" x14ac:dyDescent="0.25">
      <c r="B45" t="s">
        <v>251</v>
      </c>
      <c r="C45" s="4">
        <v>45253.382314814815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251</v>
      </c>
      <c r="C46" s="4">
        <v>45253.382314814815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251</v>
      </c>
      <c r="C47" s="4">
        <v>45253.382314814815</v>
      </c>
      <c r="D47" t="s">
        <v>31</v>
      </c>
      <c r="E47" t="s">
        <v>15</v>
      </c>
      <c r="F47" t="s">
        <v>32</v>
      </c>
      <c r="G47" t="s">
        <v>33</v>
      </c>
      <c r="H47" t="s">
        <v>289</v>
      </c>
      <c r="I47">
        <v>357</v>
      </c>
      <c r="K47">
        <v>10</v>
      </c>
    </row>
    <row r="48" spans="2:11" x14ac:dyDescent="0.25">
      <c r="B48" t="s">
        <v>251</v>
      </c>
      <c r="C48" s="4">
        <v>45253.382314814815</v>
      </c>
      <c r="D48" t="s">
        <v>35</v>
      </c>
      <c r="E48" t="s">
        <v>15</v>
      </c>
      <c r="F48" t="s">
        <v>11</v>
      </c>
      <c r="G48" t="s">
        <v>36</v>
      </c>
      <c r="H48" t="s">
        <v>290</v>
      </c>
      <c r="I48">
        <v>14</v>
      </c>
      <c r="K48">
        <v>10</v>
      </c>
    </row>
    <row r="49" spans="2:11" x14ac:dyDescent="0.25">
      <c r="B49" t="s">
        <v>251</v>
      </c>
      <c r="C49" s="4">
        <v>45253.382314814815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251</v>
      </c>
      <c r="C50" s="4">
        <v>45253.382314814815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251</v>
      </c>
      <c r="C51" s="4">
        <v>45253.382314814815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271</v>
      </c>
      <c r="K51">
        <v>10</v>
      </c>
    </row>
    <row r="52" spans="2:11" x14ac:dyDescent="0.25">
      <c r="B52" t="s">
        <v>251</v>
      </c>
      <c r="C52" s="4">
        <v>45253.382314814815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1</v>
      </c>
      <c r="K52">
        <v>10</v>
      </c>
    </row>
    <row r="53" spans="2:11" x14ac:dyDescent="0.25">
      <c r="B53" t="s">
        <v>251</v>
      </c>
      <c r="C53" s="4">
        <v>45253.382314814815</v>
      </c>
      <c r="D53" t="s">
        <v>130</v>
      </c>
      <c r="E53" t="s">
        <v>10</v>
      </c>
      <c r="F53" t="s">
        <v>11</v>
      </c>
      <c r="G53" t="s">
        <v>39</v>
      </c>
      <c r="H53" t="s">
        <v>131</v>
      </c>
      <c r="I53">
        <v>2</v>
      </c>
      <c r="K53">
        <v>10</v>
      </c>
    </row>
    <row r="54" spans="2:11" x14ac:dyDescent="0.25">
      <c r="B54" t="s">
        <v>251</v>
      </c>
      <c r="C54" s="4">
        <v>45253.382314814815</v>
      </c>
      <c r="D54" t="s">
        <v>132</v>
      </c>
      <c r="E54" t="s">
        <v>10</v>
      </c>
      <c r="F54" t="s">
        <v>11</v>
      </c>
      <c r="G54" t="s">
        <v>39</v>
      </c>
      <c r="H54" t="s">
        <v>133</v>
      </c>
      <c r="I54">
        <v>1</v>
      </c>
      <c r="K54">
        <v>10</v>
      </c>
    </row>
    <row r="55" spans="2:11" x14ac:dyDescent="0.25">
      <c r="B55" t="s">
        <v>251</v>
      </c>
      <c r="C55" s="4">
        <v>45253.382314814815</v>
      </c>
      <c r="D55" t="s">
        <v>51</v>
      </c>
      <c r="E55" t="s">
        <v>10</v>
      </c>
      <c r="F55" t="s">
        <v>11</v>
      </c>
      <c r="G55" t="s">
        <v>39</v>
      </c>
      <c r="H55" t="s">
        <v>52</v>
      </c>
      <c r="I55">
        <v>10</v>
      </c>
      <c r="K55">
        <v>10</v>
      </c>
    </row>
    <row r="56" spans="2:11" x14ac:dyDescent="0.25">
      <c r="B56" t="s">
        <v>251</v>
      </c>
      <c r="C56" s="4">
        <v>45253.382314814815</v>
      </c>
      <c r="D56" t="s">
        <v>53</v>
      </c>
      <c r="E56" t="s">
        <v>10</v>
      </c>
      <c r="F56" t="s">
        <v>11</v>
      </c>
      <c r="H56" t="s">
        <v>54</v>
      </c>
      <c r="I56">
        <v>10</v>
      </c>
      <c r="K56">
        <v>10</v>
      </c>
    </row>
    <row r="57" spans="2:11" x14ac:dyDescent="0.25">
      <c r="B57" t="s">
        <v>251</v>
      </c>
      <c r="C57" s="4">
        <v>45253.382314814815</v>
      </c>
      <c r="D57" t="s">
        <v>55</v>
      </c>
      <c r="E57" t="s">
        <v>10</v>
      </c>
      <c r="F57" t="s">
        <v>11</v>
      </c>
      <c r="H57" t="s">
        <v>56</v>
      </c>
      <c r="I57">
        <v>24</v>
      </c>
      <c r="K57">
        <v>10</v>
      </c>
    </row>
    <row r="58" spans="2:11" x14ac:dyDescent="0.25">
      <c r="B58" t="s">
        <v>251</v>
      </c>
      <c r="C58" s="4">
        <v>45253.382314814815</v>
      </c>
      <c r="D58" t="s">
        <v>57</v>
      </c>
      <c r="E58" t="s">
        <v>10</v>
      </c>
      <c r="F58" t="s">
        <v>11</v>
      </c>
      <c r="H58" t="s">
        <v>58</v>
      </c>
      <c r="I58">
        <v>1</v>
      </c>
      <c r="K58">
        <v>10</v>
      </c>
    </row>
    <row r="59" spans="2:11" x14ac:dyDescent="0.25">
      <c r="B59" t="s">
        <v>251</v>
      </c>
      <c r="C59" s="4">
        <v>45253.382314814815</v>
      </c>
      <c r="D59" t="s">
        <v>59</v>
      </c>
      <c r="E59" t="s">
        <v>10</v>
      </c>
      <c r="F59" t="s">
        <v>11</v>
      </c>
      <c r="H59" t="s">
        <v>60</v>
      </c>
      <c r="I59">
        <v>1</v>
      </c>
      <c r="K59">
        <v>10</v>
      </c>
    </row>
    <row r="60" spans="2:11" x14ac:dyDescent="0.25">
      <c r="B60" t="s">
        <v>251</v>
      </c>
      <c r="C60" s="4">
        <v>45253.382314814815</v>
      </c>
      <c r="D60" t="s">
        <v>61</v>
      </c>
      <c r="E60" t="s">
        <v>10</v>
      </c>
      <c r="F60" t="s">
        <v>11</v>
      </c>
      <c r="G60" t="s">
        <v>62</v>
      </c>
      <c r="H60" t="s">
        <v>63</v>
      </c>
      <c r="I60">
        <v>8</v>
      </c>
      <c r="K60">
        <v>10</v>
      </c>
    </row>
    <row r="61" spans="2:11" x14ac:dyDescent="0.25">
      <c r="B61" t="s">
        <v>251</v>
      </c>
      <c r="C61" s="4">
        <v>45253.382314814815</v>
      </c>
      <c r="D61" t="s">
        <v>67</v>
      </c>
      <c r="E61" t="s">
        <v>10</v>
      </c>
      <c r="F61" t="s">
        <v>11</v>
      </c>
      <c r="G61" t="s">
        <v>62</v>
      </c>
      <c r="H61" t="s">
        <v>68</v>
      </c>
      <c r="I61">
        <v>36</v>
      </c>
      <c r="K61">
        <v>10</v>
      </c>
    </row>
    <row r="62" spans="2:11" x14ac:dyDescent="0.25">
      <c r="B62" t="s">
        <v>251</v>
      </c>
      <c r="C62" s="4">
        <v>45253.382314814815</v>
      </c>
      <c r="D62" t="s">
        <v>69</v>
      </c>
      <c r="E62" t="s">
        <v>10</v>
      </c>
      <c r="F62" t="s">
        <v>11</v>
      </c>
      <c r="G62" t="s">
        <v>62</v>
      </c>
      <c r="H62" t="s">
        <v>70</v>
      </c>
      <c r="I62">
        <v>8</v>
      </c>
      <c r="K62">
        <v>10</v>
      </c>
    </row>
    <row r="63" spans="2:11" x14ac:dyDescent="0.25">
      <c r="B63" t="s">
        <v>251</v>
      </c>
      <c r="C63" s="4">
        <v>45253.382314814815</v>
      </c>
      <c r="D63" t="s">
        <v>71</v>
      </c>
      <c r="E63" t="s">
        <v>10</v>
      </c>
      <c r="F63" t="s">
        <v>11</v>
      </c>
      <c r="G63" t="s">
        <v>36</v>
      </c>
      <c r="H63" t="s">
        <v>72</v>
      </c>
      <c r="I63">
        <v>165</v>
      </c>
      <c r="K63">
        <v>10</v>
      </c>
    </row>
    <row r="64" spans="2:11" x14ac:dyDescent="0.25">
      <c r="B64" t="s">
        <v>251</v>
      </c>
      <c r="C64" s="4">
        <v>45253.382314814815</v>
      </c>
      <c r="D64" t="s">
        <v>73</v>
      </c>
      <c r="E64" t="s">
        <v>10</v>
      </c>
      <c r="F64" t="s">
        <v>11</v>
      </c>
      <c r="G64" t="s">
        <v>62</v>
      </c>
      <c r="H64" t="s">
        <v>74</v>
      </c>
      <c r="I64">
        <v>54</v>
      </c>
      <c r="K64">
        <v>10</v>
      </c>
    </row>
    <row r="65" spans="2:11" x14ac:dyDescent="0.25">
      <c r="B65" t="s">
        <v>251</v>
      </c>
      <c r="C65" s="4">
        <v>45253.382314814815</v>
      </c>
      <c r="D65" t="s">
        <v>75</v>
      </c>
      <c r="E65" t="s">
        <v>10</v>
      </c>
      <c r="F65" t="s">
        <v>32</v>
      </c>
      <c r="G65" t="s">
        <v>76</v>
      </c>
      <c r="H65" t="s">
        <v>77</v>
      </c>
      <c r="I65">
        <v>1</v>
      </c>
      <c r="K65">
        <v>10</v>
      </c>
    </row>
    <row r="66" spans="2:11" x14ac:dyDescent="0.25">
      <c r="B66" t="s">
        <v>251</v>
      </c>
      <c r="C66" s="4">
        <v>45253.382314814815</v>
      </c>
      <c r="D66" t="s">
        <v>78</v>
      </c>
      <c r="E66" t="s">
        <v>10</v>
      </c>
      <c r="F66" t="s">
        <v>32</v>
      </c>
      <c r="G66" t="s">
        <v>79</v>
      </c>
      <c r="H66" t="s">
        <v>80</v>
      </c>
      <c r="I66">
        <v>10</v>
      </c>
      <c r="K66">
        <v>10</v>
      </c>
    </row>
    <row r="67" spans="2:11" x14ac:dyDescent="0.25">
      <c r="B67" t="s">
        <v>251</v>
      </c>
      <c r="C67" s="4">
        <v>45253.382314814815</v>
      </c>
      <c r="D67" t="s">
        <v>119</v>
      </c>
      <c r="E67" t="s">
        <v>15</v>
      </c>
      <c r="F67" t="s">
        <v>22</v>
      </c>
      <c r="G67" t="s">
        <v>120</v>
      </c>
      <c r="H67" t="s">
        <v>256</v>
      </c>
      <c r="I67">
        <v>5</v>
      </c>
      <c r="K67">
        <v>10</v>
      </c>
    </row>
    <row r="68" spans="2:11" x14ac:dyDescent="0.25">
      <c r="B68" t="s">
        <v>251</v>
      </c>
      <c r="C68" s="4">
        <v>45253.382314814815</v>
      </c>
      <c r="D68" t="s">
        <v>83</v>
      </c>
      <c r="E68" t="s">
        <v>10</v>
      </c>
      <c r="F68" t="s">
        <v>11</v>
      </c>
      <c r="G68" t="s">
        <v>84</v>
      </c>
      <c r="H68" t="s">
        <v>85</v>
      </c>
      <c r="I68">
        <v>1</v>
      </c>
      <c r="K68">
        <v>10</v>
      </c>
    </row>
    <row r="69" spans="2:11" x14ac:dyDescent="0.25">
      <c r="B69" t="s">
        <v>251</v>
      </c>
      <c r="C69" s="4">
        <v>45253.382314814815</v>
      </c>
      <c r="D69" t="s">
        <v>86</v>
      </c>
      <c r="E69" t="s">
        <v>10</v>
      </c>
      <c r="F69" t="s">
        <v>32</v>
      </c>
      <c r="G69" t="s">
        <v>87</v>
      </c>
      <c r="H69" t="s">
        <v>88</v>
      </c>
      <c r="I69">
        <v>1</v>
      </c>
      <c r="K69">
        <v>10</v>
      </c>
    </row>
    <row r="70" spans="2:11" x14ac:dyDescent="0.25">
      <c r="B70" t="s">
        <v>251</v>
      </c>
      <c r="C70" s="4">
        <v>45253.382314814815</v>
      </c>
      <c r="D70" t="s">
        <v>135</v>
      </c>
      <c r="E70" t="s">
        <v>10</v>
      </c>
      <c r="F70" t="s">
        <v>32</v>
      </c>
      <c r="G70" t="s">
        <v>39</v>
      </c>
      <c r="H70" t="s">
        <v>136</v>
      </c>
      <c r="I70">
        <v>1</v>
      </c>
      <c r="K70">
        <v>10</v>
      </c>
    </row>
    <row r="71" spans="2:11" x14ac:dyDescent="0.25">
      <c r="B71" t="s">
        <v>251</v>
      </c>
      <c r="C71" s="4">
        <v>45253.382314814815</v>
      </c>
      <c r="D71" t="s">
        <v>89</v>
      </c>
      <c r="E71" t="s">
        <v>10</v>
      </c>
      <c r="F71" t="s">
        <v>32</v>
      </c>
      <c r="G71" t="s">
        <v>39</v>
      </c>
      <c r="H71" t="s">
        <v>90</v>
      </c>
      <c r="I71">
        <v>1</v>
      </c>
      <c r="K71">
        <v>10</v>
      </c>
    </row>
    <row r="72" spans="2:11" x14ac:dyDescent="0.25">
      <c r="B72" t="s">
        <v>251</v>
      </c>
      <c r="C72" s="4">
        <v>45253.382314814815</v>
      </c>
      <c r="D72" t="s">
        <v>91</v>
      </c>
      <c r="E72" t="s">
        <v>10</v>
      </c>
      <c r="F72" t="s">
        <v>32</v>
      </c>
      <c r="G72" t="s">
        <v>39</v>
      </c>
      <c r="H72" t="s">
        <v>92</v>
      </c>
      <c r="I72">
        <v>1</v>
      </c>
      <c r="K72">
        <v>10</v>
      </c>
    </row>
    <row r="73" spans="2:11" x14ac:dyDescent="0.25">
      <c r="B73" t="s">
        <v>251</v>
      </c>
      <c r="C73" s="4">
        <v>45253.382314814815</v>
      </c>
      <c r="D73" t="s">
        <v>93</v>
      </c>
      <c r="E73" t="s">
        <v>10</v>
      </c>
      <c r="F73" t="s">
        <v>32</v>
      </c>
      <c r="G73" t="s">
        <v>87</v>
      </c>
      <c r="H73" t="s">
        <v>94</v>
      </c>
      <c r="I73">
        <v>2</v>
      </c>
      <c r="K73">
        <v>10</v>
      </c>
    </row>
    <row r="74" spans="2:11" x14ac:dyDescent="0.25">
      <c r="B74" t="s">
        <v>251</v>
      </c>
      <c r="C74" s="4">
        <v>45253.382314814815</v>
      </c>
      <c r="D74" t="s">
        <v>95</v>
      </c>
      <c r="E74" t="s">
        <v>10</v>
      </c>
      <c r="F74" t="s">
        <v>32</v>
      </c>
      <c r="G74" t="s">
        <v>39</v>
      </c>
      <c r="H74" t="s">
        <v>96</v>
      </c>
      <c r="I74">
        <v>2</v>
      </c>
      <c r="K74">
        <v>10</v>
      </c>
    </row>
    <row r="75" spans="2:11" x14ac:dyDescent="0.25">
      <c r="B75" t="s">
        <v>251</v>
      </c>
      <c r="C75" s="4">
        <v>45253.382314814815</v>
      </c>
      <c r="D75" t="s">
        <v>97</v>
      </c>
      <c r="E75" t="s">
        <v>10</v>
      </c>
      <c r="F75" t="s">
        <v>32</v>
      </c>
      <c r="G75" t="s">
        <v>39</v>
      </c>
      <c r="H75" t="s">
        <v>98</v>
      </c>
      <c r="I75">
        <v>2</v>
      </c>
      <c r="K75">
        <v>10</v>
      </c>
    </row>
    <row r="76" spans="2:11" x14ac:dyDescent="0.25">
      <c r="B76" t="s">
        <v>251</v>
      </c>
      <c r="C76" s="4">
        <v>45253.382314814815</v>
      </c>
      <c r="D76" t="s">
        <v>99</v>
      </c>
      <c r="E76" t="s">
        <v>10</v>
      </c>
      <c r="F76" t="s">
        <v>32</v>
      </c>
      <c r="G76" t="s">
        <v>39</v>
      </c>
      <c r="H76" t="s">
        <v>100</v>
      </c>
      <c r="I76">
        <v>217</v>
      </c>
      <c r="K76">
        <v>10</v>
      </c>
    </row>
    <row r="77" spans="2:11" x14ac:dyDescent="0.25">
      <c r="B77" t="s">
        <v>251</v>
      </c>
      <c r="C77" s="4">
        <v>45253.382314814815</v>
      </c>
      <c r="D77" t="s">
        <v>101</v>
      </c>
      <c r="E77" t="s">
        <v>10</v>
      </c>
      <c r="F77" t="s">
        <v>32</v>
      </c>
      <c r="G77" t="s">
        <v>39</v>
      </c>
      <c r="H77" t="s">
        <v>102</v>
      </c>
      <c r="I77">
        <v>58</v>
      </c>
      <c r="K77">
        <v>10</v>
      </c>
    </row>
  </sheetData>
  <hyperlinks>
    <hyperlink ref="A2" location="'Síntese Resultados'!A1" display="Voltar para a página Síntese de Resultados" xr:uid="{2D178DAC-FEA6-448B-9833-598B2A44B3B7}"/>
  </hyperlinks>
  <pageMargins left="0.7" right="0.7" top="0.75" bottom="0.75" header="0.3" footer="0.3"/>
  <drawing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F6EA0-23B1-45A8-BCD6-C16EE2770F79}">
  <dimension ref="A2:K74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291</v>
      </c>
      <c r="C41" s="4">
        <v>45253.386562500003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291</v>
      </c>
      <c r="C42" s="4">
        <v>45253.386562500003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291</v>
      </c>
      <c r="C43" s="4">
        <v>45253.386562500003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291</v>
      </c>
      <c r="C44" s="4">
        <v>45253.386562500003</v>
      </c>
      <c r="D44" t="s">
        <v>21</v>
      </c>
      <c r="E44" t="s">
        <v>15</v>
      </c>
      <c r="F44" t="s">
        <v>22</v>
      </c>
      <c r="G44" t="s">
        <v>23</v>
      </c>
      <c r="H44" t="s">
        <v>126</v>
      </c>
      <c r="I44">
        <v>1</v>
      </c>
      <c r="K44">
        <v>10</v>
      </c>
    </row>
    <row r="45" spans="2:11" x14ac:dyDescent="0.25">
      <c r="B45" t="s">
        <v>291</v>
      </c>
      <c r="C45" s="4">
        <v>45253.386562500003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291</v>
      </c>
      <c r="C46" s="4">
        <v>45253.386562500003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291</v>
      </c>
      <c r="C47" s="4">
        <v>45253.386562500003</v>
      </c>
      <c r="D47" t="s">
        <v>31</v>
      </c>
      <c r="E47" t="s">
        <v>15</v>
      </c>
      <c r="F47" t="s">
        <v>32</v>
      </c>
      <c r="G47" t="s">
        <v>33</v>
      </c>
      <c r="H47" t="s">
        <v>293</v>
      </c>
      <c r="I47">
        <v>161</v>
      </c>
      <c r="K47">
        <v>10</v>
      </c>
    </row>
    <row r="48" spans="2:11" x14ac:dyDescent="0.25">
      <c r="B48" t="s">
        <v>291</v>
      </c>
      <c r="C48" s="4">
        <v>45253.386562500003</v>
      </c>
      <c r="D48" t="s">
        <v>35</v>
      </c>
      <c r="E48" t="s">
        <v>15</v>
      </c>
      <c r="F48" t="s">
        <v>11</v>
      </c>
      <c r="G48" t="s">
        <v>36</v>
      </c>
      <c r="H48" t="s">
        <v>117</v>
      </c>
      <c r="I48">
        <v>23</v>
      </c>
      <c r="K48">
        <v>10</v>
      </c>
    </row>
    <row r="49" spans="2:11" x14ac:dyDescent="0.25">
      <c r="B49" t="s">
        <v>291</v>
      </c>
      <c r="C49" s="4">
        <v>45253.386562500003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291</v>
      </c>
      <c r="C50" s="4">
        <v>45253.386562500003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291</v>
      </c>
      <c r="C51" s="4">
        <v>45253.386562500003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292</v>
      </c>
      <c r="K51">
        <v>10</v>
      </c>
    </row>
    <row r="52" spans="2:11" x14ac:dyDescent="0.25">
      <c r="B52" t="s">
        <v>291</v>
      </c>
      <c r="C52" s="4">
        <v>45253.386562500003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1</v>
      </c>
      <c r="K52">
        <v>10</v>
      </c>
    </row>
    <row r="53" spans="2:11" x14ac:dyDescent="0.25">
      <c r="B53" t="s">
        <v>291</v>
      </c>
      <c r="C53" s="4">
        <v>45253.386562500003</v>
      </c>
      <c r="D53" t="s">
        <v>51</v>
      </c>
      <c r="E53" t="s">
        <v>10</v>
      </c>
      <c r="F53" t="s">
        <v>11</v>
      </c>
      <c r="G53" t="s">
        <v>39</v>
      </c>
      <c r="H53" t="s">
        <v>52</v>
      </c>
      <c r="I53">
        <v>5</v>
      </c>
      <c r="K53">
        <v>10</v>
      </c>
    </row>
    <row r="54" spans="2:11" x14ac:dyDescent="0.25">
      <c r="B54" t="s">
        <v>291</v>
      </c>
      <c r="C54" s="4">
        <v>45253.386562500003</v>
      </c>
      <c r="D54" t="s">
        <v>53</v>
      </c>
      <c r="E54" t="s">
        <v>10</v>
      </c>
      <c r="F54" t="s">
        <v>11</v>
      </c>
      <c r="H54" t="s">
        <v>54</v>
      </c>
      <c r="I54">
        <v>5</v>
      </c>
      <c r="K54">
        <v>10</v>
      </c>
    </row>
    <row r="55" spans="2:11" x14ac:dyDescent="0.25">
      <c r="B55" t="s">
        <v>291</v>
      </c>
      <c r="C55" s="4">
        <v>45253.386562500003</v>
      </c>
      <c r="D55" t="s">
        <v>55</v>
      </c>
      <c r="E55" t="s">
        <v>10</v>
      </c>
      <c r="F55" t="s">
        <v>11</v>
      </c>
      <c r="H55" t="s">
        <v>56</v>
      </c>
      <c r="I55">
        <v>8</v>
      </c>
      <c r="K55">
        <v>10</v>
      </c>
    </row>
    <row r="56" spans="2:11" x14ac:dyDescent="0.25">
      <c r="B56" t="s">
        <v>291</v>
      </c>
      <c r="C56" s="4">
        <v>45253.386562500003</v>
      </c>
      <c r="D56" t="s">
        <v>57</v>
      </c>
      <c r="E56" t="s">
        <v>10</v>
      </c>
      <c r="F56" t="s">
        <v>11</v>
      </c>
      <c r="H56" t="s">
        <v>58</v>
      </c>
      <c r="I56">
        <v>1</v>
      </c>
      <c r="K56">
        <v>10</v>
      </c>
    </row>
    <row r="57" spans="2:11" x14ac:dyDescent="0.25">
      <c r="B57" t="s">
        <v>291</v>
      </c>
      <c r="C57" s="4">
        <v>45253.386562500003</v>
      </c>
      <c r="D57" t="s">
        <v>59</v>
      </c>
      <c r="E57" t="s">
        <v>10</v>
      </c>
      <c r="F57" t="s">
        <v>11</v>
      </c>
      <c r="H57" t="s">
        <v>60</v>
      </c>
      <c r="I57">
        <v>1</v>
      </c>
      <c r="K57">
        <v>10</v>
      </c>
    </row>
    <row r="58" spans="2:11" x14ac:dyDescent="0.25">
      <c r="B58" t="s">
        <v>291</v>
      </c>
      <c r="C58" s="4">
        <v>45253.386562500003</v>
      </c>
      <c r="D58" t="s">
        <v>67</v>
      </c>
      <c r="E58" t="s">
        <v>10</v>
      </c>
      <c r="F58" t="s">
        <v>11</v>
      </c>
      <c r="G58" t="s">
        <v>62</v>
      </c>
      <c r="H58" t="s">
        <v>68</v>
      </c>
      <c r="I58">
        <v>27</v>
      </c>
      <c r="K58">
        <v>10</v>
      </c>
    </row>
    <row r="59" spans="2:11" x14ac:dyDescent="0.25">
      <c r="B59" t="s">
        <v>291</v>
      </c>
      <c r="C59" s="4">
        <v>45253.386562500003</v>
      </c>
      <c r="D59" t="s">
        <v>69</v>
      </c>
      <c r="E59" t="s">
        <v>10</v>
      </c>
      <c r="F59" t="s">
        <v>11</v>
      </c>
      <c r="G59" t="s">
        <v>62</v>
      </c>
      <c r="H59" t="s">
        <v>70</v>
      </c>
      <c r="I59">
        <v>4</v>
      </c>
      <c r="K59">
        <v>10</v>
      </c>
    </row>
    <row r="60" spans="2:11" x14ac:dyDescent="0.25">
      <c r="B60" t="s">
        <v>291</v>
      </c>
      <c r="C60" s="4">
        <v>45253.386562500003</v>
      </c>
      <c r="D60" t="s">
        <v>71</v>
      </c>
      <c r="E60" t="s">
        <v>10</v>
      </c>
      <c r="F60" t="s">
        <v>11</v>
      </c>
      <c r="G60" t="s">
        <v>36</v>
      </c>
      <c r="H60" t="s">
        <v>72</v>
      </c>
      <c r="I60">
        <v>147</v>
      </c>
      <c r="K60">
        <v>10</v>
      </c>
    </row>
    <row r="61" spans="2:11" x14ac:dyDescent="0.25">
      <c r="B61" t="s">
        <v>291</v>
      </c>
      <c r="C61" s="4">
        <v>45253.386562500003</v>
      </c>
      <c r="D61" t="s">
        <v>73</v>
      </c>
      <c r="E61" t="s">
        <v>10</v>
      </c>
      <c r="F61" t="s">
        <v>11</v>
      </c>
      <c r="G61" t="s">
        <v>62</v>
      </c>
      <c r="H61" t="s">
        <v>74</v>
      </c>
      <c r="I61">
        <v>46</v>
      </c>
      <c r="K61">
        <v>10</v>
      </c>
    </row>
    <row r="62" spans="2:11" x14ac:dyDescent="0.25">
      <c r="B62" t="s">
        <v>291</v>
      </c>
      <c r="C62" s="4">
        <v>45253.386562500003</v>
      </c>
      <c r="D62" t="s">
        <v>75</v>
      </c>
      <c r="E62" t="s">
        <v>10</v>
      </c>
      <c r="F62" t="s">
        <v>32</v>
      </c>
      <c r="G62" t="s">
        <v>76</v>
      </c>
      <c r="H62" t="s">
        <v>77</v>
      </c>
      <c r="I62">
        <v>1</v>
      </c>
      <c r="K62">
        <v>10</v>
      </c>
    </row>
    <row r="63" spans="2:11" x14ac:dyDescent="0.25">
      <c r="B63" t="s">
        <v>291</v>
      </c>
      <c r="C63" s="4">
        <v>45253.386562500003</v>
      </c>
      <c r="D63" t="s">
        <v>78</v>
      </c>
      <c r="E63" t="s">
        <v>10</v>
      </c>
      <c r="F63" t="s">
        <v>32</v>
      </c>
      <c r="G63" t="s">
        <v>79</v>
      </c>
      <c r="H63" t="s">
        <v>80</v>
      </c>
      <c r="I63">
        <v>4</v>
      </c>
      <c r="K63">
        <v>10</v>
      </c>
    </row>
    <row r="64" spans="2:11" x14ac:dyDescent="0.25">
      <c r="B64" t="s">
        <v>291</v>
      </c>
      <c r="C64" s="4">
        <v>45253.386562500003</v>
      </c>
      <c r="D64" t="s">
        <v>119</v>
      </c>
      <c r="E64" t="s">
        <v>15</v>
      </c>
      <c r="F64" t="s">
        <v>22</v>
      </c>
      <c r="G64" t="s">
        <v>120</v>
      </c>
      <c r="H64" t="s">
        <v>144</v>
      </c>
      <c r="I64">
        <v>1</v>
      </c>
      <c r="K64">
        <v>10</v>
      </c>
    </row>
    <row r="65" spans="2:11" x14ac:dyDescent="0.25">
      <c r="B65" t="s">
        <v>291</v>
      </c>
      <c r="C65" s="4">
        <v>45253.386562500003</v>
      </c>
      <c r="D65" t="s">
        <v>83</v>
      </c>
      <c r="E65" t="s">
        <v>10</v>
      </c>
      <c r="F65" t="s">
        <v>11</v>
      </c>
      <c r="G65" t="s">
        <v>84</v>
      </c>
      <c r="H65" t="s">
        <v>85</v>
      </c>
      <c r="I65">
        <v>1</v>
      </c>
      <c r="K65">
        <v>10</v>
      </c>
    </row>
    <row r="66" spans="2:11" x14ac:dyDescent="0.25">
      <c r="B66" t="s">
        <v>291</v>
      </c>
      <c r="C66" s="4">
        <v>45253.386562500003</v>
      </c>
      <c r="D66" t="s">
        <v>86</v>
      </c>
      <c r="E66" t="s">
        <v>10</v>
      </c>
      <c r="F66" t="s">
        <v>32</v>
      </c>
      <c r="G66" t="s">
        <v>87</v>
      </c>
      <c r="H66" t="s">
        <v>88</v>
      </c>
      <c r="I66">
        <v>1</v>
      </c>
      <c r="K66">
        <v>10</v>
      </c>
    </row>
    <row r="67" spans="2:11" x14ac:dyDescent="0.25">
      <c r="B67" t="s">
        <v>291</v>
      </c>
      <c r="C67" s="4">
        <v>45253.386562500003</v>
      </c>
      <c r="D67" t="s">
        <v>135</v>
      </c>
      <c r="E67" t="s">
        <v>10</v>
      </c>
      <c r="F67" t="s">
        <v>32</v>
      </c>
      <c r="G67" t="s">
        <v>39</v>
      </c>
      <c r="H67" t="s">
        <v>136</v>
      </c>
      <c r="I67">
        <v>1</v>
      </c>
      <c r="K67">
        <v>10</v>
      </c>
    </row>
    <row r="68" spans="2:11" x14ac:dyDescent="0.25">
      <c r="B68" t="s">
        <v>291</v>
      </c>
      <c r="C68" s="4">
        <v>45253.386562500003</v>
      </c>
      <c r="D68" t="s">
        <v>89</v>
      </c>
      <c r="E68" t="s">
        <v>10</v>
      </c>
      <c r="F68" t="s">
        <v>32</v>
      </c>
      <c r="G68" t="s">
        <v>39</v>
      </c>
      <c r="H68" t="s">
        <v>90</v>
      </c>
      <c r="I68">
        <v>1</v>
      </c>
      <c r="K68">
        <v>10</v>
      </c>
    </row>
    <row r="69" spans="2:11" x14ac:dyDescent="0.25">
      <c r="B69" t="s">
        <v>291</v>
      </c>
      <c r="C69" s="4">
        <v>45253.386562500003</v>
      </c>
      <c r="D69" t="s">
        <v>91</v>
      </c>
      <c r="E69" t="s">
        <v>10</v>
      </c>
      <c r="F69" t="s">
        <v>32</v>
      </c>
      <c r="G69" t="s">
        <v>39</v>
      </c>
      <c r="H69" t="s">
        <v>92</v>
      </c>
      <c r="I69">
        <v>1</v>
      </c>
      <c r="K69">
        <v>10</v>
      </c>
    </row>
    <row r="70" spans="2:11" x14ac:dyDescent="0.25">
      <c r="B70" t="s">
        <v>291</v>
      </c>
      <c r="C70" s="4">
        <v>45253.386562500003</v>
      </c>
      <c r="D70" t="s">
        <v>93</v>
      </c>
      <c r="E70" t="s">
        <v>10</v>
      </c>
      <c r="F70" t="s">
        <v>32</v>
      </c>
      <c r="G70" t="s">
        <v>87</v>
      </c>
      <c r="H70" t="s">
        <v>94</v>
      </c>
      <c r="I70">
        <v>2</v>
      </c>
      <c r="K70">
        <v>10</v>
      </c>
    </row>
    <row r="71" spans="2:11" x14ac:dyDescent="0.25">
      <c r="B71" t="s">
        <v>291</v>
      </c>
      <c r="C71" s="4">
        <v>45253.386562500003</v>
      </c>
      <c r="D71" t="s">
        <v>95</v>
      </c>
      <c r="E71" t="s">
        <v>10</v>
      </c>
      <c r="F71" t="s">
        <v>32</v>
      </c>
      <c r="G71" t="s">
        <v>39</v>
      </c>
      <c r="H71" t="s">
        <v>96</v>
      </c>
      <c r="I71">
        <v>2</v>
      </c>
      <c r="K71">
        <v>10</v>
      </c>
    </row>
    <row r="72" spans="2:11" x14ac:dyDescent="0.25">
      <c r="B72" t="s">
        <v>291</v>
      </c>
      <c r="C72" s="4">
        <v>45253.386562500003</v>
      </c>
      <c r="D72" t="s">
        <v>97</v>
      </c>
      <c r="E72" t="s">
        <v>10</v>
      </c>
      <c r="F72" t="s">
        <v>32</v>
      </c>
      <c r="G72" t="s">
        <v>39</v>
      </c>
      <c r="H72" t="s">
        <v>98</v>
      </c>
      <c r="I72">
        <v>2</v>
      </c>
      <c r="K72">
        <v>10</v>
      </c>
    </row>
    <row r="73" spans="2:11" x14ac:dyDescent="0.25">
      <c r="B73" t="s">
        <v>291</v>
      </c>
      <c r="C73" s="4">
        <v>45253.386562500003</v>
      </c>
      <c r="D73" t="s">
        <v>99</v>
      </c>
      <c r="E73" t="s">
        <v>10</v>
      </c>
      <c r="F73" t="s">
        <v>32</v>
      </c>
      <c r="G73" t="s">
        <v>39</v>
      </c>
      <c r="H73" t="s">
        <v>100</v>
      </c>
      <c r="I73">
        <v>160</v>
      </c>
      <c r="K73">
        <v>10</v>
      </c>
    </row>
    <row r="74" spans="2:11" x14ac:dyDescent="0.25">
      <c r="B74" t="s">
        <v>291</v>
      </c>
      <c r="C74" s="4">
        <v>45253.386562500003</v>
      </c>
      <c r="D74" t="s">
        <v>101</v>
      </c>
      <c r="E74" t="s">
        <v>10</v>
      </c>
      <c r="F74" t="s">
        <v>32</v>
      </c>
      <c r="G74" t="s">
        <v>39</v>
      </c>
      <c r="H74" t="s">
        <v>102</v>
      </c>
      <c r="I74">
        <v>39</v>
      </c>
      <c r="K74">
        <v>10</v>
      </c>
    </row>
  </sheetData>
  <hyperlinks>
    <hyperlink ref="A2" location="'Síntese Resultados'!A1" display="Voltar para a página Síntese de Resultados" xr:uid="{5B294D62-A802-42F4-AAEC-79AADE51D77B}"/>
  </hyperlinks>
  <pageMargins left="0.7" right="0.7" top="0.75" bottom="0.75" header="0.3" footer="0.3"/>
  <drawing r:id="rId1"/>
  <tableParts count="1">
    <tablePart r:id="rId2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C5BCA-D976-492C-BDF9-3F54119E4065}">
  <dimension ref="A2:K74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295</v>
      </c>
      <c r="C41" s="4">
        <v>45253.393472222226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295</v>
      </c>
      <c r="C42" s="4">
        <v>45253.393472222226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295</v>
      </c>
      <c r="C43" s="4">
        <v>45253.393472222226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295</v>
      </c>
      <c r="C44" s="4">
        <v>45253.393472222226</v>
      </c>
      <c r="D44" t="s">
        <v>21</v>
      </c>
      <c r="E44" t="s">
        <v>15</v>
      </c>
      <c r="F44" t="s">
        <v>22</v>
      </c>
      <c r="G44" t="s">
        <v>23</v>
      </c>
      <c r="H44" t="s">
        <v>126</v>
      </c>
      <c r="I44">
        <v>1</v>
      </c>
      <c r="K44">
        <v>10</v>
      </c>
    </row>
    <row r="45" spans="2:11" x14ac:dyDescent="0.25">
      <c r="B45" t="s">
        <v>295</v>
      </c>
      <c r="C45" s="4">
        <v>45253.393472222226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295</v>
      </c>
      <c r="C46" s="4">
        <v>45253.393472222226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295</v>
      </c>
      <c r="C47" s="4">
        <v>45253.393472222226</v>
      </c>
      <c r="D47" t="s">
        <v>31</v>
      </c>
      <c r="E47" t="s">
        <v>15</v>
      </c>
      <c r="F47" t="s">
        <v>32</v>
      </c>
      <c r="G47" t="s">
        <v>33</v>
      </c>
      <c r="H47" t="s">
        <v>298</v>
      </c>
      <c r="I47">
        <v>167</v>
      </c>
      <c r="K47">
        <v>10</v>
      </c>
    </row>
    <row r="48" spans="2:11" x14ac:dyDescent="0.25">
      <c r="B48" t="s">
        <v>295</v>
      </c>
      <c r="C48" s="4">
        <v>45253.393472222226</v>
      </c>
      <c r="D48" t="s">
        <v>35</v>
      </c>
      <c r="E48" t="s">
        <v>15</v>
      </c>
      <c r="F48" t="s">
        <v>11</v>
      </c>
      <c r="G48" t="s">
        <v>36</v>
      </c>
      <c r="H48" t="s">
        <v>117</v>
      </c>
      <c r="I48">
        <v>23</v>
      </c>
      <c r="K48">
        <v>10</v>
      </c>
    </row>
    <row r="49" spans="2:11" x14ac:dyDescent="0.25">
      <c r="B49" t="s">
        <v>295</v>
      </c>
      <c r="C49" s="4">
        <v>45253.393472222226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295</v>
      </c>
      <c r="C50" s="4">
        <v>45253.393472222226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295</v>
      </c>
      <c r="C51" s="4">
        <v>45253.393472222226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296</v>
      </c>
      <c r="K51">
        <v>10</v>
      </c>
    </row>
    <row r="52" spans="2:11" x14ac:dyDescent="0.25">
      <c r="B52" t="s">
        <v>295</v>
      </c>
      <c r="C52" s="4">
        <v>45253.393472222226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1</v>
      </c>
      <c r="K52">
        <v>10</v>
      </c>
    </row>
    <row r="53" spans="2:11" x14ac:dyDescent="0.25">
      <c r="B53" t="s">
        <v>295</v>
      </c>
      <c r="C53" s="4">
        <v>45253.393472222226</v>
      </c>
      <c r="D53" t="s">
        <v>51</v>
      </c>
      <c r="E53" t="s">
        <v>10</v>
      </c>
      <c r="F53" t="s">
        <v>11</v>
      </c>
      <c r="G53" t="s">
        <v>39</v>
      </c>
      <c r="H53" t="s">
        <v>52</v>
      </c>
      <c r="I53">
        <v>5</v>
      </c>
      <c r="K53">
        <v>10</v>
      </c>
    </row>
    <row r="54" spans="2:11" x14ac:dyDescent="0.25">
      <c r="B54" t="s">
        <v>295</v>
      </c>
      <c r="C54" s="4">
        <v>45253.393472222226</v>
      </c>
      <c r="D54" t="s">
        <v>53</v>
      </c>
      <c r="E54" t="s">
        <v>10</v>
      </c>
      <c r="F54" t="s">
        <v>11</v>
      </c>
      <c r="H54" t="s">
        <v>54</v>
      </c>
      <c r="I54">
        <v>5</v>
      </c>
      <c r="K54">
        <v>10</v>
      </c>
    </row>
    <row r="55" spans="2:11" x14ac:dyDescent="0.25">
      <c r="B55" t="s">
        <v>295</v>
      </c>
      <c r="C55" s="4">
        <v>45253.393472222226</v>
      </c>
      <c r="D55" t="s">
        <v>55</v>
      </c>
      <c r="E55" t="s">
        <v>10</v>
      </c>
      <c r="F55" t="s">
        <v>11</v>
      </c>
      <c r="H55" t="s">
        <v>56</v>
      </c>
      <c r="I55">
        <v>8</v>
      </c>
      <c r="K55">
        <v>10</v>
      </c>
    </row>
    <row r="56" spans="2:11" x14ac:dyDescent="0.25">
      <c r="B56" t="s">
        <v>295</v>
      </c>
      <c r="C56" s="4">
        <v>45253.393472222226</v>
      </c>
      <c r="D56" t="s">
        <v>57</v>
      </c>
      <c r="E56" t="s">
        <v>10</v>
      </c>
      <c r="F56" t="s">
        <v>11</v>
      </c>
      <c r="H56" t="s">
        <v>58</v>
      </c>
      <c r="I56">
        <v>1</v>
      </c>
      <c r="K56">
        <v>10</v>
      </c>
    </row>
    <row r="57" spans="2:11" x14ac:dyDescent="0.25">
      <c r="B57" t="s">
        <v>295</v>
      </c>
      <c r="C57" s="4">
        <v>45253.393472222226</v>
      </c>
      <c r="D57" t="s">
        <v>59</v>
      </c>
      <c r="E57" t="s">
        <v>10</v>
      </c>
      <c r="F57" t="s">
        <v>11</v>
      </c>
      <c r="H57" t="s">
        <v>60</v>
      </c>
      <c r="I57">
        <v>1</v>
      </c>
      <c r="K57">
        <v>10</v>
      </c>
    </row>
    <row r="58" spans="2:11" x14ac:dyDescent="0.25">
      <c r="B58" t="s">
        <v>295</v>
      </c>
      <c r="C58" s="4">
        <v>45253.393472222226</v>
      </c>
      <c r="D58" t="s">
        <v>67</v>
      </c>
      <c r="E58" t="s">
        <v>10</v>
      </c>
      <c r="F58" t="s">
        <v>11</v>
      </c>
      <c r="G58" t="s">
        <v>62</v>
      </c>
      <c r="H58" t="s">
        <v>68</v>
      </c>
      <c r="I58">
        <v>27</v>
      </c>
      <c r="K58">
        <v>10</v>
      </c>
    </row>
    <row r="59" spans="2:11" x14ac:dyDescent="0.25">
      <c r="B59" t="s">
        <v>295</v>
      </c>
      <c r="C59" s="4">
        <v>45253.393472222226</v>
      </c>
      <c r="D59" t="s">
        <v>69</v>
      </c>
      <c r="E59" t="s">
        <v>10</v>
      </c>
      <c r="F59" t="s">
        <v>11</v>
      </c>
      <c r="G59" t="s">
        <v>62</v>
      </c>
      <c r="H59" t="s">
        <v>70</v>
      </c>
      <c r="I59">
        <v>4</v>
      </c>
      <c r="K59">
        <v>10</v>
      </c>
    </row>
    <row r="60" spans="2:11" x14ac:dyDescent="0.25">
      <c r="B60" t="s">
        <v>295</v>
      </c>
      <c r="C60" s="4">
        <v>45253.393472222226</v>
      </c>
      <c r="D60" t="s">
        <v>71</v>
      </c>
      <c r="E60" t="s">
        <v>10</v>
      </c>
      <c r="F60" t="s">
        <v>11</v>
      </c>
      <c r="G60" t="s">
        <v>36</v>
      </c>
      <c r="H60" t="s">
        <v>72</v>
      </c>
      <c r="I60">
        <v>147</v>
      </c>
      <c r="K60">
        <v>10</v>
      </c>
    </row>
    <row r="61" spans="2:11" x14ac:dyDescent="0.25">
      <c r="B61" t="s">
        <v>295</v>
      </c>
      <c r="C61" s="4">
        <v>45253.393472222226</v>
      </c>
      <c r="D61" t="s">
        <v>73</v>
      </c>
      <c r="E61" t="s">
        <v>10</v>
      </c>
      <c r="F61" t="s">
        <v>11</v>
      </c>
      <c r="G61" t="s">
        <v>62</v>
      </c>
      <c r="H61" t="s">
        <v>74</v>
      </c>
      <c r="I61">
        <v>55</v>
      </c>
      <c r="K61">
        <v>10</v>
      </c>
    </row>
    <row r="62" spans="2:11" x14ac:dyDescent="0.25">
      <c r="B62" t="s">
        <v>295</v>
      </c>
      <c r="C62" s="4">
        <v>45253.393472222226</v>
      </c>
      <c r="D62" t="s">
        <v>75</v>
      </c>
      <c r="E62" t="s">
        <v>10</v>
      </c>
      <c r="F62" t="s">
        <v>32</v>
      </c>
      <c r="G62" t="s">
        <v>76</v>
      </c>
      <c r="H62" t="s">
        <v>77</v>
      </c>
      <c r="I62">
        <v>1</v>
      </c>
      <c r="K62">
        <v>10</v>
      </c>
    </row>
    <row r="63" spans="2:11" x14ac:dyDescent="0.25">
      <c r="B63" t="s">
        <v>295</v>
      </c>
      <c r="C63" s="4">
        <v>45253.393472222226</v>
      </c>
      <c r="D63" t="s">
        <v>78</v>
      </c>
      <c r="E63" t="s">
        <v>10</v>
      </c>
      <c r="F63" t="s">
        <v>32</v>
      </c>
      <c r="G63" t="s">
        <v>79</v>
      </c>
      <c r="H63" t="s">
        <v>80</v>
      </c>
      <c r="I63">
        <v>4</v>
      </c>
      <c r="K63">
        <v>10</v>
      </c>
    </row>
    <row r="64" spans="2:11" x14ac:dyDescent="0.25">
      <c r="B64" t="s">
        <v>295</v>
      </c>
      <c r="C64" s="4">
        <v>45253.393472222226</v>
      </c>
      <c r="D64" t="s">
        <v>119</v>
      </c>
      <c r="E64" t="s">
        <v>15</v>
      </c>
      <c r="F64" t="s">
        <v>22</v>
      </c>
      <c r="G64" t="s">
        <v>120</v>
      </c>
      <c r="H64" t="s">
        <v>144</v>
      </c>
      <c r="I64">
        <v>1</v>
      </c>
      <c r="K64">
        <v>10</v>
      </c>
    </row>
    <row r="65" spans="2:11" x14ac:dyDescent="0.25">
      <c r="B65" t="s">
        <v>295</v>
      </c>
      <c r="C65" s="4">
        <v>45253.393472222226</v>
      </c>
      <c r="D65" t="s">
        <v>83</v>
      </c>
      <c r="E65" t="s">
        <v>10</v>
      </c>
      <c r="F65" t="s">
        <v>11</v>
      </c>
      <c r="G65" t="s">
        <v>84</v>
      </c>
      <c r="H65" t="s">
        <v>85</v>
      </c>
      <c r="I65">
        <v>1</v>
      </c>
      <c r="K65">
        <v>10</v>
      </c>
    </row>
    <row r="66" spans="2:11" x14ac:dyDescent="0.25">
      <c r="B66" t="s">
        <v>295</v>
      </c>
      <c r="C66" s="4">
        <v>45253.393472222226</v>
      </c>
      <c r="D66" t="s">
        <v>86</v>
      </c>
      <c r="E66" t="s">
        <v>10</v>
      </c>
      <c r="F66" t="s">
        <v>32</v>
      </c>
      <c r="G66" t="s">
        <v>87</v>
      </c>
      <c r="H66" t="s">
        <v>88</v>
      </c>
      <c r="I66">
        <v>1</v>
      </c>
      <c r="K66">
        <v>10</v>
      </c>
    </row>
    <row r="67" spans="2:11" x14ac:dyDescent="0.25">
      <c r="B67" t="s">
        <v>295</v>
      </c>
      <c r="C67" s="4">
        <v>45253.393472222226</v>
      </c>
      <c r="D67" t="s">
        <v>135</v>
      </c>
      <c r="E67" t="s">
        <v>10</v>
      </c>
      <c r="F67" t="s">
        <v>32</v>
      </c>
      <c r="G67" t="s">
        <v>39</v>
      </c>
      <c r="H67" t="s">
        <v>136</v>
      </c>
      <c r="I67">
        <v>1</v>
      </c>
      <c r="K67">
        <v>10</v>
      </c>
    </row>
    <row r="68" spans="2:11" x14ac:dyDescent="0.25">
      <c r="B68" t="s">
        <v>295</v>
      </c>
      <c r="C68" s="4">
        <v>45253.393472222226</v>
      </c>
      <c r="D68" t="s">
        <v>89</v>
      </c>
      <c r="E68" t="s">
        <v>10</v>
      </c>
      <c r="F68" t="s">
        <v>32</v>
      </c>
      <c r="G68" t="s">
        <v>39</v>
      </c>
      <c r="H68" t="s">
        <v>90</v>
      </c>
      <c r="I68">
        <v>1</v>
      </c>
      <c r="K68">
        <v>10</v>
      </c>
    </row>
    <row r="69" spans="2:11" x14ac:dyDescent="0.25">
      <c r="B69" t="s">
        <v>295</v>
      </c>
      <c r="C69" s="4">
        <v>45253.393472222226</v>
      </c>
      <c r="D69" t="s">
        <v>91</v>
      </c>
      <c r="E69" t="s">
        <v>10</v>
      </c>
      <c r="F69" t="s">
        <v>32</v>
      </c>
      <c r="G69" t="s">
        <v>39</v>
      </c>
      <c r="H69" t="s">
        <v>92</v>
      </c>
      <c r="I69">
        <v>1</v>
      </c>
      <c r="K69">
        <v>10</v>
      </c>
    </row>
    <row r="70" spans="2:11" x14ac:dyDescent="0.25">
      <c r="B70" t="s">
        <v>295</v>
      </c>
      <c r="C70" s="4">
        <v>45253.393472222226</v>
      </c>
      <c r="D70" t="s">
        <v>93</v>
      </c>
      <c r="E70" t="s">
        <v>10</v>
      </c>
      <c r="F70" t="s">
        <v>32</v>
      </c>
      <c r="G70" t="s">
        <v>87</v>
      </c>
      <c r="H70" t="s">
        <v>94</v>
      </c>
      <c r="I70">
        <v>2</v>
      </c>
      <c r="K70">
        <v>10</v>
      </c>
    </row>
    <row r="71" spans="2:11" x14ac:dyDescent="0.25">
      <c r="B71" t="s">
        <v>295</v>
      </c>
      <c r="C71" s="4">
        <v>45253.393472222226</v>
      </c>
      <c r="D71" t="s">
        <v>95</v>
      </c>
      <c r="E71" t="s">
        <v>10</v>
      </c>
      <c r="F71" t="s">
        <v>32</v>
      </c>
      <c r="G71" t="s">
        <v>39</v>
      </c>
      <c r="H71" t="s">
        <v>96</v>
      </c>
      <c r="I71">
        <v>2</v>
      </c>
      <c r="K71">
        <v>10</v>
      </c>
    </row>
    <row r="72" spans="2:11" x14ac:dyDescent="0.25">
      <c r="B72" t="s">
        <v>295</v>
      </c>
      <c r="C72" s="4">
        <v>45253.393472222226</v>
      </c>
      <c r="D72" t="s">
        <v>97</v>
      </c>
      <c r="E72" t="s">
        <v>10</v>
      </c>
      <c r="F72" t="s">
        <v>32</v>
      </c>
      <c r="G72" t="s">
        <v>39</v>
      </c>
      <c r="H72" t="s">
        <v>98</v>
      </c>
      <c r="I72">
        <v>2</v>
      </c>
      <c r="K72">
        <v>10</v>
      </c>
    </row>
    <row r="73" spans="2:11" x14ac:dyDescent="0.25">
      <c r="B73" t="s">
        <v>295</v>
      </c>
      <c r="C73" s="4">
        <v>45253.393472222226</v>
      </c>
      <c r="D73" t="s">
        <v>99</v>
      </c>
      <c r="E73" t="s">
        <v>10</v>
      </c>
      <c r="F73" t="s">
        <v>32</v>
      </c>
      <c r="G73" t="s">
        <v>39</v>
      </c>
      <c r="H73" t="s">
        <v>100</v>
      </c>
      <c r="I73">
        <v>166</v>
      </c>
      <c r="K73">
        <v>10</v>
      </c>
    </row>
    <row r="74" spans="2:11" x14ac:dyDescent="0.25">
      <c r="B74" t="s">
        <v>295</v>
      </c>
      <c r="C74" s="4">
        <v>45253.393472222226</v>
      </c>
      <c r="D74" t="s">
        <v>101</v>
      </c>
      <c r="E74" t="s">
        <v>10</v>
      </c>
      <c r="F74" t="s">
        <v>32</v>
      </c>
      <c r="G74" t="s">
        <v>39</v>
      </c>
      <c r="H74" t="s">
        <v>102</v>
      </c>
      <c r="I74">
        <v>39</v>
      </c>
      <c r="K74">
        <v>10</v>
      </c>
    </row>
  </sheetData>
  <hyperlinks>
    <hyperlink ref="A2" location="'Síntese Resultados'!A1" display="Voltar para a página Síntese de Resultados" xr:uid="{56AAFECF-E9F5-4475-8701-6DC64BF5D9FA}"/>
  </hyperlinks>
  <pageMargins left="0.7" right="0.7" top="0.75" bottom="0.75" header="0.3" footer="0.3"/>
  <drawing r:id="rId1"/>
  <tableParts count="1">
    <tablePart r:id="rId2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C77E6-26C3-4282-AF2E-5613703B0084}">
  <dimension ref="A2:K74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299</v>
      </c>
      <c r="C41" s="4">
        <v>45253.395868055559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299</v>
      </c>
      <c r="C42" s="4">
        <v>45253.395868055559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299</v>
      </c>
      <c r="C43" s="4">
        <v>45253.395868055559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299</v>
      </c>
      <c r="C44" s="4">
        <v>45253.395868055559</v>
      </c>
      <c r="D44" t="s">
        <v>21</v>
      </c>
      <c r="E44" t="s">
        <v>15</v>
      </c>
      <c r="F44" t="s">
        <v>22</v>
      </c>
      <c r="G44" t="s">
        <v>23</v>
      </c>
      <c r="H44" t="s">
        <v>126</v>
      </c>
      <c r="I44">
        <v>1</v>
      </c>
      <c r="K44">
        <v>10</v>
      </c>
    </row>
    <row r="45" spans="2:11" x14ac:dyDescent="0.25">
      <c r="B45" t="s">
        <v>299</v>
      </c>
      <c r="C45" s="4">
        <v>45253.395868055559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299</v>
      </c>
      <c r="C46" s="4">
        <v>45253.395868055559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299</v>
      </c>
      <c r="C47" s="4">
        <v>45253.395868055559</v>
      </c>
      <c r="D47" t="s">
        <v>31</v>
      </c>
      <c r="E47" t="s">
        <v>15</v>
      </c>
      <c r="F47" t="s">
        <v>32</v>
      </c>
      <c r="G47" t="s">
        <v>33</v>
      </c>
      <c r="H47" t="s">
        <v>302</v>
      </c>
      <c r="I47">
        <v>160</v>
      </c>
      <c r="K47">
        <v>10</v>
      </c>
    </row>
    <row r="48" spans="2:11" x14ac:dyDescent="0.25">
      <c r="B48" t="s">
        <v>299</v>
      </c>
      <c r="C48" s="4">
        <v>45253.395868055559</v>
      </c>
      <c r="D48" t="s">
        <v>254</v>
      </c>
      <c r="E48" t="s">
        <v>10</v>
      </c>
      <c r="F48" t="s">
        <v>11</v>
      </c>
      <c r="G48" t="s">
        <v>36</v>
      </c>
      <c r="H48" t="s">
        <v>255</v>
      </c>
      <c r="I48">
        <v>0</v>
      </c>
      <c r="K48">
        <v>10</v>
      </c>
    </row>
    <row r="49" spans="2:11" x14ac:dyDescent="0.25">
      <c r="B49" t="s">
        <v>299</v>
      </c>
      <c r="C49" s="4">
        <v>45253.395868055559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299</v>
      </c>
      <c r="C50" s="4">
        <v>45253.395868055559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299</v>
      </c>
      <c r="C51" s="4">
        <v>45253.395868055559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300</v>
      </c>
      <c r="K51">
        <v>10</v>
      </c>
    </row>
    <row r="52" spans="2:11" x14ac:dyDescent="0.25">
      <c r="B52" t="s">
        <v>299</v>
      </c>
      <c r="C52" s="4">
        <v>45253.395868055559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1</v>
      </c>
      <c r="K52">
        <v>10</v>
      </c>
    </row>
    <row r="53" spans="2:11" x14ac:dyDescent="0.25">
      <c r="B53" t="s">
        <v>299</v>
      </c>
      <c r="C53" s="4">
        <v>45253.395868055559</v>
      </c>
      <c r="D53" t="s">
        <v>51</v>
      </c>
      <c r="E53" t="s">
        <v>10</v>
      </c>
      <c r="F53" t="s">
        <v>11</v>
      </c>
      <c r="G53" t="s">
        <v>39</v>
      </c>
      <c r="H53" t="s">
        <v>52</v>
      </c>
      <c r="I53">
        <v>5</v>
      </c>
      <c r="K53">
        <v>10</v>
      </c>
    </row>
    <row r="54" spans="2:11" x14ac:dyDescent="0.25">
      <c r="B54" t="s">
        <v>299</v>
      </c>
      <c r="C54" s="4">
        <v>45253.395868055559</v>
      </c>
      <c r="D54" t="s">
        <v>53</v>
      </c>
      <c r="E54" t="s">
        <v>10</v>
      </c>
      <c r="F54" t="s">
        <v>11</v>
      </c>
      <c r="H54" t="s">
        <v>54</v>
      </c>
      <c r="I54">
        <v>5</v>
      </c>
      <c r="K54">
        <v>10</v>
      </c>
    </row>
    <row r="55" spans="2:11" x14ac:dyDescent="0.25">
      <c r="B55" t="s">
        <v>299</v>
      </c>
      <c r="C55" s="4">
        <v>45253.395868055559</v>
      </c>
      <c r="D55" t="s">
        <v>55</v>
      </c>
      <c r="E55" t="s">
        <v>10</v>
      </c>
      <c r="F55" t="s">
        <v>11</v>
      </c>
      <c r="H55" t="s">
        <v>56</v>
      </c>
      <c r="I55">
        <v>8</v>
      </c>
      <c r="K55">
        <v>10</v>
      </c>
    </row>
    <row r="56" spans="2:11" x14ac:dyDescent="0.25">
      <c r="B56" t="s">
        <v>299</v>
      </c>
      <c r="C56" s="4">
        <v>45253.395868055559</v>
      </c>
      <c r="D56" t="s">
        <v>57</v>
      </c>
      <c r="E56" t="s">
        <v>10</v>
      </c>
      <c r="F56" t="s">
        <v>11</v>
      </c>
      <c r="H56" t="s">
        <v>58</v>
      </c>
      <c r="I56">
        <v>1</v>
      </c>
      <c r="K56">
        <v>10</v>
      </c>
    </row>
    <row r="57" spans="2:11" x14ac:dyDescent="0.25">
      <c r="B57" t="s">
        <v>299</v>
      </c>
      <c r="C57" s="4">
        <v>45253.395868055559</v>
      </c>
      <c r="D57" t="s">
        <v>59</v>
      </c>
      <c r="E57" t="s">
        <v>10</v>
      </c>
      <c r="F57" t="s">
        <v>11</v>
      </c>
      <c r="H57" t="s">
        <v>60</v>
      </c>
      <c r="I57">
        <v>1</v>
      </c>
      <c r="K57">
        <v>10</v>
      </c>
    </row>
    <row r="58" spans="2:11" x14ac:dyDescent="0.25">
      <c r="B58" t="s">
        <v>299</v>
      </c>
      <c r="C58" s="4">
        <v>45253.395868055559</v>
      </c>
      <c r="D58" t="s">
        <v>67</v>
      </c>
      <c r="E58" t="s">
        <v>10</v>
      </c>
      <c r="F58" t="s">
        <v>11</v>
      </c>
      <c r="G58" t="s">
        <v>62</v>
      </c>
      <c r="H58" t="s">
        <v>68</v>
      </c>
      <c r="I58">
        <v>27</v>
      </c>
      <c r="K58">
        <v>10</v>
      </c>
    </row>
    <row r="59" spans="2:11" x14ac:dyDescent="0.25">
      <c r="B59" t="s">
        <v>299</v>
      </c>
      <c r="C59" s="4">
        <v>45253.395868055559</v>
      </c>
      <c r="D59" t="s">
        <v>69</v>
      </c>
      <c r="E59" t="s">
        <v>10</v>
      </c>
      <c r="F59" t="s">
        <v>11</v>
      </c>
      <c r="G59" t="s">
        <v>62</v>
      </c>
      <c r="H59" t="s">
        <v>70</v>
      </c>
      <c r="I59">
        <v>4</v>
      </c>
      <c r="K59">
        <v>10</v>
      </c>
    </row>
    <row r="60" spans="2:11" x14ac:dyDescent="0.25">
      <c r="B60" t="s">
        <v>299</v>
      </c>
      <c r="C60" s="4">
        <v>45253.395868055559</v>
      </c>
      <c r="D60" t="s">
        <v>71</v>
      </c>
      <c r="E60" t="s">
        <v>10</v>
      </c>
      <c r="F60" t="s">
        <v>11</v>
      </c>
      <c r="G60" t="s">
        <v>36</v>
      </c>
      <c r="H60" t="s">
        <v>72</v>
      </c>
      <c r="I60">
        <v>147</v>
      </c>
      <c r="K60">
        <v>10</v>
      </c>
    </row>
    <row r="61" spans="2:11" x14ac:dyDescent="0.25">
      <c r="B61" t="s">
        <v>299</v>
      </c>
      <c r="C61" s="4">
        <v>45253.395868055559</v>
      </c>
      <c r="D61" t="s">
        <v>73</v>
      </c>
      <c r="E61" t="s">
        <v>10</v>
      </c>
      <c r="F61" t="s">
        <v>11</v>
      </c>
      <c r="G61" t="s">
        <v>62</v>
      </c>
      <c r="H61" t="s">
        <v>74</v>
      </c>
      <c r="I61">
        <v>46</v>
      </c>
      <c r="K61">
        <v>10</v>
      </c>
    </row>
    <row r="62" spans="2:11" x14ac:dyDescent="0.25">
      <c r="B62" t="s">
        <v>299</v>
      </c>
      <c r="C62" s="4">
        <v>45253.395868055559</v>
      </c>
      <c r="D62" t="s">
        <v>75</v>
      </c>
      <c r="E62" t="s">
        <v>10</v>
      </c>
      <c r="F62" t="s">
        <v>32</v>
      </c>
      <c r="G62" t="s">
        <v>76</v>
      </c>
      <c r="H62" t="s">
        <v>77</v>
      </c>
      <c r="I62">
        <v>1</v>
      </c>
      <c r="K62">
        <v>10</v>
      </c>
    </row>
    <row r="63" spans="2:11" x14ac:dyDescent="0.25">
      <c r="B63" t="s">
        <v>299</v>
      </c>
      <c r="C63" s="4">
        <v>45253.395868055559</v>
      </c>
      <c r="D63" t="s">
        <v>78</v>
      </c>
      <c r="E63" t="s">
        <v>10</v>
      </c>
      <c r="F63" t="s">
        <v>32</v>
      </c>
      <c r="G63" t="s">
        <v>79</v>
      </c>
      <c r="H63" t="s">
        <v>80</v>
      </c>
      <c r="I63">
        <v>4</v>
      </c>
      <c r="K63">
        <v>10</v>
      </c>
    </row>
    <row r="64" spans="2:11" x14ac:dyDescent="0.25">
      <c r="B64" t="s">
        <v>299</v>
      </c>
      <c r="C64" s="4">
        <v>45253.395868055559</v>
      </c>
      <c r="D64" t="s">
        <v>119</v>
      </c>
      <c r="E64" t="s">
        <v>15</v>
      </c>
      <c r="F64" t="s">
        <v>22</v>
      </c>
      <c r="G64" t="s">
        <v>120</v>
      </c>
      <c r="H64" t="s">
        <v>134</v>
      </c>
      <c r="I64">
        <v>2</v>
      </c>
      <c r="K64">
        <v>10</v>
      </c>
    </row>
    <row r="65" spans="2:11" x14ac:dyDescent="0.25">
      <c r="B65" t="s">
        <v>299</v>
      </c>
      <c r="C65" s="4">
        <v>45253.395868055559</v>
      </c>
      <c r="D65" t="s">
        <v>83</v>
      </c>
      <c r="E65" t="s">
        <v>10</v>
      </c>
      <c r="F65" t="s">
        <v>11</v>
      </c>
      <c r="G65" t="s">
        <v>84</v>
      </c>
      <c r="H65" t="s">
        <v>85</v>
      </c>
      <c r="I65">
        <v>1</v>
      </c>
      <c r="K65">
        <v>10</v>
      </c>
    </row>
    <row r="66" spans="2:11" x14ac:dyDescent="0.25">
      <c r="B66" t="s">
        <v>299</v>
      </c>
      <c r="C66" s="4">
        <v>45253.395868055559</v>
      </c>
      <c r="D66" t="s">
        <v>86</v>
      </c>
      <c r="E66" t="s">
        <v>10</v>
      </c>
      <c r="F66" t="s">
        <v>32</v>
      </c>
      <c r="G66" t="s">
        <v>87</v>
      </c>
      <c r="H66" t="s">
        <v>88</v>
      </c>
      <c r="I66">
        <v>1</v>
      </c>
      <c r="K66">
        <v>10</v>
      </c>
    </row>
    <row r="67" spans="2:11" x14ac:dyDescent="0.25">
      <c r="B67" t="s">
        <v>299</v>
      </c>
      <c r="C67" s="4">
        <v>45253.395868055559</v>
      </c>
      <c r="D67" t="s">
        <v>135</v>
      </c>
      <c r="E67" t="s">
        <v>10</v>
      </c>
      <c r="F67" t="s">
        <v>32</v>
      </c>
      <c r="G67" t="s">
        <v>39</v>
      </c>
      <c r="H67" t="s">
        <v>136</v>
      </c>
      <c r="I67">
        <v>1</v>
      </c>
      <c r="K67">
        <v>10</v>
      </c>
    </row>
    <row r="68" spans="2:11" x14ac:dyDescent="0.25">
      <c r="B68" t="s">
        <v>299</v>
      </c>
      <c r="C68" s="4">
        <v>45253.395868055559</v>
      </c>
      <c r="D68" t="s">
        <v>89</v>
      </c>
      <c r="E68" t="s">
        <v>10</v>
      </c>
      <c r="F68" t="s">
        <v>32</v>
      </c>
      <c r="G68" t="s">
        <v>39</v>
      </c>
      <c r="H68" t="s">
        <v>90</v>
      </c>
      <c r="I68">
        <v>1</v>
      </c>
      <c r="K68">
        <v>10</v>
      </c>
    </row>
    <row r="69" spans="2:11" x14ac:dyDescent="0.25">
      <c r="B69" t="s">
        <v>299</v>
      </c>
      <c r="C69" s="4">
        <v>45253.395868055559</v>
      </c>
      <c r="D69" t="s">
        <v>91</v>
      </c>
      <c r="E69" t="s">
        <v>10</v>
      </c>
      <c r="F69" t="s">
        <v>32</v>
      </c>
      <c r="G69" t="s">
        <v>39</v>
      </c>
      <c r="H69" t="s">
        <v>92</v>
      </c>
      <c r="I69">
        <v>1</v>
      </c>
      <c r="K69">
        <v>10</v>
      </c>
    </row>
    <row r="70" spans="2:11" x14ac:dyDescent="0.25">
      <c r="B70" t="s">
        <v>299</v>
      </c>
      <c r="C70" s="4">
        <v>45253.395868055559</v>
      </c>
      <c r="D70" t="s">
        <v>93</v>
      </c>
      <c r="E70" t="s">
        <v>10</v>
      </c>
      <c r="F70" t="s">
        <v>32</v>
      </c>
      <c r="G70" t="s">
        <v>87</v>
      </c>
      <c r="H70" t="s">
        <v>94</v>
      </c>
      <c r="I70">
        <v>2</v>
      </c>
      <c r="K70">
        <v>10</v>
      </c>
    </row>
    <row r="71" spans="2:11" x14ac:dyDescent="0.25">
      <c r="B71" t="s">
        <v>299</v>
      </c>
      <c r="C71" s="4">
        <v>45253.395868055559</v>
      </c>
      <c r="D71" t="s">
        <v>95</v>
      </c>
      <c r="E71" t="s">
        <v>10</v>
      </c>
      <c r="F71" t="s">
        <v>32</v>
      </c>
      <c r="G71" t="s">
        <v>39</v>
      </c>
      <c r="H71" t="s">
        <v>96</v>
      </c>
      <c r="I71">
        <v>2</v>
      </c>
      <c r="K71">
        <v>10</v>
      </c>
    </row>
    <row r="72" spans="2:11" x14ac:dyDescent="0.25">
      <c r="B72" t="s">
        <v>299</v>
      </c>
      <c r="C72" s="4">
        <v>45253.395868055559</v>
      </c>
      <c r="D72" t="s">
        <v>97</v>
      </c>
      <c r="E72" t="s">
        <v>10</v>
      </c>
      <c r="F72" t="s">
        <v>32</v>
      </c>
      <c r="G72" t="s">
        <v>39</v>
      </c>
      <c r="H72" t="s">
        <v>98</v>
      </c>
      <c r="I72">
        <v>2</v>
      </c>
      <c r="K72">
        <v>10</v>
      </c>
    </row>
    <row r="73" spans="2:11" x14ac:dyDescent="0.25">
      <c r="B73" t="s">
        <v>299</v>
      </c>
      <c r="C73" s="4">
        <v>45253.395868055559</v>
      </c>
      <c r="D73" t="s">
        <v>99</v>
      </c>
      <c r="E73" t="s">
        <v>10</v>
      </c>
      <c r="F73" t="s">
        <v>32</v>
      </c>
      <c r="G73" t="s">
        <v>39</v>
      </c>
      <c r="H73" t="s">
        <v>100</v>
      </c>
      <c r="I73">
        <v>159</v>
      </c>
      <c r="K73">
        <v>10</v>
      </c>
    </row>
    <row r="74" spans="2:11" x14ac:dyDescent="0.25">
      <c r="B74" t="s">
        <v>299</v>
      </c>
      <c r="C74" s="4">
        <v>45253.395868055559</v>
      </c>
      <c r="D74" t="s">
        <v>101</v>
      </c>
      <c r="E74" t="s">
        <v>10</v>
      </c>
      <c r="F74" t="s">
        <v>32</v>
      </c>
      <c r="G74" t="s">
        <v>39</v>
      </c>
      <c r="H74" t="s">
        <v>102</v>
      </c>
      <c r="I74">
        <v>39</v>
      </c>
      <c r="K74">
        <v>10</v>
      </c>
    </row>
  </sheetData>
  <hyperlinks>
    <hyperlink ref="A2" location="'Síntese Resultados'!A1" display="Voltar para a página Síntese de Resultados" xr:uid="{69748E59-B07F-47D3-B22A-83788169440D}"/>
  </hyperlinks>
  <pageMargins left="0.7" right="0.7" top="0.75" bottom="0.75" header="0.3" footer="0.3"/>
  <drawing r:id="rId1"/>
  <tableParts count="1">
    <tablePart r:id="rId2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73E34F-9F26-41ED-9754-57CF4AEF391E}">
  <dimension ref="A2:K77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304</v>
      </c>
      <c r="C41" s="4">
        <v>45253.408680555556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304</v>
      </c>
      <c r="C42" s="4">
        <v>45253.408680555556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304</v>
      </c>
      <c r="C43" s="4">
        <v>45253.408680555556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304</v>
      </c>
      <c r="C44" s="4">
        <v>45253.408680555556</v>
      </c>
      <c r="D44" t="s">
        <v>21</v>
      </c>
      <c r="E44" t="s">
        <v>15</v>
      </c>
      <c r="F44" t="s">
        <v>22</v>
      </c>
      <c r="G44" t="s">
        <v>23</v>
      </c>
      <c r="H44" t="s">
        <v>126</v>
      </c>
      <c r="I44">
        <v>1</v>
      </c>
      <c r="K44">
        <v>10</v>
      </c>
    </row>
    <row r="45" spans="2:11" x14ac:dyDescent="0.25">
      <c r="B45" t="s">
        <v>304</v>
      </c>
      <c r="C45" s="4">
        <v>45253.408680555556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304</v>
      </c>
      <c r="C46" s="4">
        <v>45253.408680555556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304</v>
      </c>
      <c r="C47" s="4">
        <v>45253.408680555556</v>
      </c>
      <c r="D47" t="s">
        <v>31</v>
      </c>
      <c r="E47" t="s">
        <v>15</v>
      </c>
      <c r="F47" t="s">
        <v>32</v>
      </c>
      <c r="G47" t="s">
        <v>33</v>
      </c>
      <c r="H47" t="s">
        <v>306</v>
      </c>
      <c r="I47">
        <v>210</v>
      </c>
      <c r="K47">
        <v>10</v>
      </c>
    </row>
    <row r="48" spans="2:11" x14ac:dyDescent="0.25">
      <c r="B48" t="s">
        <v>304</v>
      </c>
      <c r="C48" s="4">
        <v>45253.408680555556</v>
      </c>
      <c r="D48" t="s">
        <v>35</v>
      </c>
      <c r="E48" t="s">
        <v>15</v>
      </c>
      <c r="F48" t="s">
        <v>11</v>
      </c>
      <c r="G48" t="s">
        <v>36</v>
      </c>
      <c r="H48" t="s">
        <v>117</v>
      </c>
      <c r="I48">
        <v>23</v>
      </c>
      <c r="K48">
        <v>10</v>
      </c>
    </row>
    <row r="49" spans="2:11" x14ac:dyDescent="0.25">
      <c r="B49" t="s">
        <v>304</v>
      </c>
      <c r="C49" s="4">
        <v>45253.408680555556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304</v>
      </c>
      <c r="C50" s="4">
        <v>45253.408680555556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304</v>
      </c>
      <c r="C51" s="4">
        <v>45253.408680555556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303</v>
      </c>
      <c r="K51">
        <v>10</v>
      </c>
    </row>
    <row r="52" spans="2:11" x14ac:dyDescent="0.25">
      <c r="B52" t="s">
        <v>304</v>
      </c>
      <c r="C52" s="4">
        <v>45253.408680555556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1</v>
      </c>
      <c r="K52">
        <v>10</v>
      </c>
    </row>
    <row r="53" spans="2:11" x14ac:dyDescent="0.25">
      <c r="B53" t="s">
        <v>304</v>
      </c>
      <c r="C53" s="4">
        <v>45253.408680555556</v>
      </c>
      <c r="D53" t="s">
        <v>130</v>
      </c>
      <c r="E53" t="s">
        <v>10</v>
      </c>
      <c r="F53" t="s">
        <v>11</v>
      </c>
      <c r="G53" t="s">
        <v>39</v>
      </c>
      <c r="H53" t="s">
        <v>131</v>
      </c>
      <c r="I53">
        <v>3</v>
      </c>
      <c r="K53">
        <v>10</v>
      </c>
    </row>
    <row r="54" spans="2:11" x14ac:dyDescent="0.25">
      <c r="B54" t="s">
        <v>304</v>
      </c>
      <c r="C54" s="4">
        <v>45253.408680555556</v>
      </c>
      <c r="D54" t="s">
        <v>132</v>
      </c>
      <c r="E54" t="s">
        <v>10</v>
      </c>
      <c r="F54" t="s">
        <v>11</v>
      </c>
      <c r="G54" t="s">
        <v>39</v>
      </c>
      <c r="H54" t="s">
        <v>133</v>
      </c>
      <c r="I54">
        <v>1</v>
      </c>
      <c r="K54">
        <v>10</v>
      </c>
    </row>
    <row r="55" spans="2:11" x14ac:dyDescent="0.25">
      <c r="B55" t="s">
        <v>304</v>
      </c>
      <c r="C55" s="4">
        <v>45253.408680555556</v>
      </c>
      <c r="D55" t="s">
        <v>51</v>
      </c>
      <c r="E55" t="s">
        <v>10</v>
      </c>
      <c r="F55" t="s">
        <v>11</v>
      </c>
      <c r="G55" t="s">
        <v>39</v>
      </c>
      <c r="H55" t="s">
        <v>52</v>
      </c>
      <c r="I55">
        <v>12</v>
      </c>
      <c r="K55">
        <v>10</v>
      </c>
    </row>
    <row r="56" spans="2:11" x14ac:dyDescent="0.25">
      <c r="B56" t="s">
        <v>304</v>
      </c>
      <c r="C56" s="4">
        <v>45253.408680555556</v>
      </c>
      <c r="D56" t="s">
        <v>53</v>
      </c>
      <c r="E56" t="s">
        <v>10</v>
      </c>
      <c r="F56" t="s">
        <v>11</v>
      </c>
      <c r="H56" t="s">
        <v>54</v>
      </c>
      <c r="I56">
        <v>12</v>
      </c>
      <c r="K56">
        <v>10</v>
      </c>
    </row>
    <row r="57" spans="2:11" x14ac:dyDescent="0.25">
      <c r="B57" t="s">
        <v>304</v>
      </c>
      <c r="C57" s="4">
        <v>45253.408680555556</v>
      </c>
      <c r="D57" t="s">
        <v>55</v>
      </c>
      <c r="E57" t="s">
        <v>10</v>
      </c>
      <c r="F57" t="s">
        <v>11</v>
      </c>
      <c r="H57" t="s">
        <v>56</v>
      </c>
      <c r="I57">
        <v>14</v>
      </c>
      <c r="K57">
        <v>10</v>
      </c>
    </row>
    <row r="58" spans="2:11" x14ac:dyDescent="0.25">
      <c r="B58" t="s">
        <v>304</v>
      </c>
      <c r="C58" s="4">
        <v>45253.408680555556</v>
      </c>
      <c r="D58" t="s">
        <v>57</v>
      </c>
      <c r="E58" t="s">
        <v>10</v>
      </c>
      <c r="F58" t="s">
        <v>11</v>
      </c>
      <c r="H58" t="s">
        <v>58</v>
      </c>
      <c r="I58">
        <v>1</v>
      </c>
      <c r="K58">
        <v>10</v>
      </c>
    </row>
    <row r="59" spans="2:11" x14ac:dyDescent="0.25">
      <c r="B59" t="s">
        <v>304</v>
      </c>
      <c r="C59" s="4">
        <v>45253.408680555556</v>
      </c>
      <c r="D59" t="s">
        <v>59</v>
      </c>
      <c r="E59" t="s">
        <v>10</v>
      </c>
      <c r="F59" t="s">
        <v>11</v>
      </c>
      <c r="H59" t="s">
        <v>60</v>
      </c>
      <c r="I59">
        <v>1</v>
      </c>
      <c r="K59">
        <v>10</v>
      </c>
    </row>
    <row r="60" spans="2:11" x14ac:dyDescent="0.25">
      <c r="B60" t="s">
        <v>304</v>
      </c>
      <c r="C60" s="4">
        <v>45253.408680555556</v>
      </c>
      <c r="D60" t="s">
        <v>61</v>
      </c>
      <c r="E60" t="s">
        <v>10</v>
      </c>
      <c r="F60" t="s">
        <v>11</v>
      </c>
      <c r="G60" t="s">
        <v>62</v>
      </c>
      <c r="H60" t="s">
        <v>63</v>
      </c>
      <c r="I60">
        <v>3</v>
      </c>
      <c r="K60">
        <v>10</v>
      </c>
    </row>
    <row r="61" spans="2:11" x14ac:dyDescent="0.25">
      <c r="B61" t="s">
        <v>304</v>
      </c>
      <c r="C61" s="4">
        <v>45253.408680555556</v>
      </c>
      <c r="D61" t="s">
        <v>67</v>
      </c>
      <c r="E61" t="s">
        <v>10</v>
      </c>
      <c r="F61" t="s">
        <v>11</v>
      </c>
      <c r="G61" t="s">
        <v>62</v>
      </c>
      <c r="H61" t="s">
        <v>68</v>
      </c>
      <c r="I61">
        <v>30</v>
      </c>
      <c r="K61">
        <v>10</v>
      </c>
    </row>
    <row r="62" spans="2:11" x14ac:dyDescent="0.25">
      <c r="B62" t="s">
        <v>304</v>
      </c>
      <c r="C62" s="4">
        <v>45253.408680555556</v>
      </c>
      <c r="D62" t="s">
        <v>69</v>
      </c>
      <c r="E62" t="s">
        <v>10</v>
      </c>
      <c r="F62" t="s">
        <v>11</v>
      </c>
      <c r="G62" t="s">
        <v>62</v>
      </c>
      <c r="H62" t="s">
        <v>70</v>
      </c>
      <c r="I62">
        <v>9</v>
      </c>
      <c r="K62">
        <v>10</v>
      </c>
    </row>
    <row r="63" spans="2:11" x14ac:dyDescent="0.25">
      <c r="B63" t="s">
        <v>304</v>
      </c>
      <c r="C63" s="4">
        <v>45253.408680555556</v>
      </c>
      <c r="D63" t="s">
        <v>71</v>
      </c>
      <c r="E63" t="s">
        <v>10</v>
      </c>
      <c r="F63" t="s">
        <v>11</v>
      </c>
      <c r="G63" t="s">
        <v>36</v>
      </c>
      <c r="H63" t="s">
        <v>72</v>
      </c>
      <c r="I63">
        <v>154</v>
      </c>
      <c r="K63">
        <v>10</v>
      </c>
    </row>
    <row r="64" spans="2:11" x14ac:dyDescent="0.25">
      <c r="B64" t="s">
        <v>304</v>
      </c>
      <c r="C64" s="4">
        <v>45253.408680555556</v>
      </c>
      <c r="D64" t="s">
        <v>73</v>
      </c>
      <c r="E64" t="s">
        <v>10</v>
      </c>
      <c r="F64" t="s">
        <v>11</v>
      </c>
      <c r="G64" t="s">
        <v>62</v>
      </c>
      <c r="H64" t="s">
        <v>74</v>
      </c>
      <c r="I64">
        <v>52</v>
      </c>
      <c r="K64">
        <v>10</v>
      </c>
    </row>
    <row r="65" spans="2:11" x14ac:dyDescent="0.25">
      <c r="B65" t="s">
        <v>304</v>
      </c>
      <c r="C65" s="4">
        <v>45253.408680555556</v>
      </c>
      <c r="D65" t="s">
        <v>75</v>
      </c>
      <c r="E65" t="s">
        <v>10</v>
      </c>
      <c r="F65" t="s">
        <v>32</v>
      </c>
      <c r="G65" t="s">
        <v>76</v>
      </c>
      <c r="H65" t="s">
        <v>77</v>
      </c>
      <c r="I65">
        <v>1</v>
      </c>
      <c r="K65">
        <v>10</v>
      </c>
    </row>
    <row r="66" spans="2:11" x14ac:dyDescent="0.25">
      <c r="B66" t="s">
        <v>304</v>
      </c>
      <c r="C66" s="4">
        <v>45253.408680555556</v>
      </c>
      <c r="D66" t="s">
        <v>78</v>
      </c>
      <c r="E66" t="s">
        <v>10</v>
      </c>
      <c r="F66" t="s">
        <v>32</v>
      </c>
      <c r="G66" t="s">
        <v>79</v>
      </c>
      <c r="H66" t="s">
        <v>80</v>
      </c>
      <c r="I66">
        <v>12</v>
      </c>
      <c r="K66">
        <v>10</v>
      </c>
    </row>
    <row r="67" spans="2:11" x14ac:dyDescent="0.25">
      <c r="B67" t="s">
        <v>304</v>
      </c>
      <c r="C67" s="4">
        <v>45253.408680555556</v>
      </c>
      <c r="D67" t="s">
        <v>119</v>
      </c>
      <c r="E67" t="s">
        <v>15</v>
      </c>
      <c r="F67" t="s">
        <v>22</v>
      </c>
      <c r="G67" t="s">
        <v>120</v>
      </c>
      <c r="H67" t="s">
        <v>144</v>
      </c>
      <c r="I67">
        <v>1</v>
      </c>
      <c r="K67">
        <v>10</v>
      </c>
    </row>
    <row r="68" spans="2:11" x14ac:dyDescent="0.25">
      <c r="B68" t="s">
        <v>304</v>
      </c>
      <c r="C68" s="4">
        <v>45253.408680555556</v>
      </c>
      <c r="D68" t="s">
        <v>83</v>
      </c>
      <c r="E68" t="s">
        <v>10</v>
      </c>
      <c r="F68" t="s">
        <v>11</v>
      </c>
      <c r="G68" t="s">
        <v>84</v>
      </c>
      <c r="H68" t="s">
        <v>85</v>
      </c>
      <c r="I68">
        <v>1</v>
      </c>
      <c r="K68">
        <v>10</v>
      </c>
    </row>
    <row r="69" spans="2:11" x14ac:dyDescent="0.25">
      <c r="B69" t="s">
        <v>304</v>
      </c>
      <c r="C69" s="4">
        <v>45253.408680555556</v>
      </c>
      <c r="D69" t="s">
        <v>86</v>
      </c>
      <c r="E69" t="s">
        <v>10</v>
      </c>
      <c r="F69" t="s">
        <v>32</v>
      </c>
      <c r="G69" t="s">
        <v>87</v>
      </c>
      <c r="H69" t="s">
        <v>88</v>
      </c>
      <c r="I69">
        <v>1</v>
      </c>
      <c r="K69">
        <v>10</v>
      </c>
    </row>
    <row r="70" spans="2:11" x14ac:dyDescent="0.25">
      <c r="B70" t="s">
        <v>304</v>
      </c>
      <c r="C70" s="4">
        <v>45253.408680555556</v>
      </c>
      <c r="D70" t="s">
        <v>135</v>
      </c>
      <c r="E70" t="s">
        <v>10</v>
      </c>
      <c r="F70" t="s">
        <v>32</v>
      </c>
      <c r="G70" t="s">
        <v>39</v>
      </c>
      <c r="H70" t="s">
        <v>136</v>
      </c>
      <c r="I70">
        <v>1</v>
      </c>
      <c r="K70">
        <v>10</v>
      </c>
    </row>
    <row r="71" spans="2:11" x14ac:dyDescent="0.25">
      <c r="B71" t="s">
        <v>304</v>
      </c>
      <c r="C71" s="4">
        <v>45253.408680555556</v>
      </c>
      <c r="D71" t="s">
        <v>89</v>
      </c>
      <c r="E71" t="s">
        <v>10</v>
      </c>
      <c r="F71" t="s">
        <v>32</v>
      </c>
      <c r="G71" t="s">
        <v>39</v>
      </c>
      <c r="H71" t="s">
        <v>90</v>
      </c>
      <c r="I71">
        <v>1</v>
      </c>
      <c r="K71">
        <v>10</v>
      </c>
    </row>
    <row r="72" spans="2:11" x14ac:dyDescent="0.25">
      <c r="B72" t="s">
        <v>304</v>
      </c>
      <c r="C72" s="4">
        <v>45253.408680555556</v>
      </c>
      <c r="D72" t="s">
        <v>91</v>
      </c>
      <c r="E72" t="s">
        <v>10</v>
      </c>
      <c r="F72" t="s">
        <v>32</v>
      </c>
      <c r="G72" t="s">
        <v>39</v>
      </c>
      <c r="H72" t="s">
        <v>92</v>
      </c>
      <c r="I72">
        <v>1</v>
      </c>
      <c r="K72">
        <v>10</v>
      </c>
    </row>
    <row r="73" spans="2:11" x14ac:dyDescent="0.25">
      <c r="B73" t="s">
        <v>304</v>
      </c>
      <c r="C73" s="4">
        <v>45253.408680555556</v>
      </c>
      <c r="D73" t="s">
        <v>93</v>
      </c>
      <c r="E73" t="s">
        <v>10</v>
      </c>
      <c r="F73" t="s">
        <v>32</v>
      </c>
      <c r="G73" t="s">
        <v>87</v>
      </c>
      <c r="H73" t="s">
        <v>94</v>
      </c>
      <c r="I73">
        <v>2</v>
      </c>
      <c r="K73">
        <v>10</v>
      </c>
    </row>
    <row r="74" spans="2:11" x14ac:dyDescent="0.25">
      <c r="B74" t="s">
        <v>304</v>
      </c>
      <c r="C74" s="4">
        <v>45253.408680555556</v>
      </c>
      <c r="D74" t="s">
        <v>95</v>
      </c>
      <c r="E74" t="s">
        <v>10</v>
      </c>
      <c r="F74" t="s">
        <v>32</v>
      </c>
      <c r="G74" t="s">
        <v>39</v>
      </c>
      <c r="H74" t="s">
        <v>96</v>
      </c>
      <c r="I74">
        <v>2</v>
      </c>
      <c r="K74">
        <v>10</v>
      </c>
    </row>
    <row r="75" spans="2:11" x14ac:dyDescent="0.25">
      <c r="B75" t="s">
        <v>304</v>
      </c>
      <c r="C75" s="4">
        <v>45253.408680555556</v>
      </c>
      <c r="D75" t="s">
        <v>97</v>
      </c>
      <c r="E75" t="s">
        <v>10</v>
      </c>
      <c r="F75" t="s">
        <v>32</v>
      </c>
      <c r="G75" t="s">
        <v>39</v>
      </c>
      <c r="H75" t="s">
        <v>98</v>
      </c>
      <c r="I75">
        <v>2</v>
      </c>
      <c r="K75">
        <v>10</v>
      </c>
    </row>
    <row r="76" spans="2:11" x14ac:dyDescent="0.25">
      <c r="B76" t="s">
        <v>304</v>
      </c>
      <c r="C76" s="4">
        <v>45253.408680555556</v>
      </c>
      <c r="D76" t="s">
        <v>99</v>
      </c>
      <c r="E76" t="s">
        <v>10</v>
      </c>
      <c r="F76" t="s">
        <v>32</v>
      </c>
      <c r="G76" t="s">
        <v>39</v>
      </c>
      <c r="H76" t="s">
        <v>100</v>
      </c>
      <c r="I76">
        <v>160</v>
      </c>
      <c r="K76">
        <v>10</v>
      </c>
    </row>
    <row r="77" spans="2:11" x14ac:dyDescent="0.25">
      <c r="B77" t="s">
        <v>304</v>
      </c>
      <c r="C77" s="4">
        <v>45253.408680555556</v>
      </c>
      <c r="D77" t="s">
        <v>101</v>
      </c>
      <c r="E77" t="s">
        <v>10</v>
      </c>
      <c r="F77" t="s">
        <v>32</v>
      </c>
      <c r="G77" t="s">
        <v>39</v>
      </c>
      <c r="H77" t="s">
        <v>102</v>
      </c>
      <c r="I77">
        <v>39</v>
      </c>
      <c r="K77">
        <v>10</v>
      </c>
    </row>
  </sheetData>
  <hyperlinks>
    <hyperlink ref="A2" location="'Síntese Resultados'!A1" display="Voltar para a página Síntese de Resultados" xr:uid="{22A094AD-8BAD-48C3-AEC2-2F0D60E29341}"/>
  </hyperlinks>
  <pageMargins left="0.7" right="0.7" top="0.75" bottom="0.75" header="0.3" footer="0.3"/>
  <drawing r:id="rId1"/>
  <tableParts count="1">
    <tablePart r:id="rId2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CAC7D-1834-4558-9291-E38375F3EE81}">
  <dimension ref="A2:K76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308</v>
      </c>
      <c r="C41" s="4">
        <v>45253.421354166669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308</v>
      </c>
      <c r="C42" s="4">
        <v>45253.421354166669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308</v>
      </c>
      <c r="C43" s="4">
        <v>45253.421354166669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308</v>
      </c>
      <c r="C44" s="4">
        <v>45253.421354166669</v>
      </c>
      <c r="D44" t="s">
        <v>21</v>
      </c>
      <c r="E44" t="s">
        <v>15</v>
      </c>
      <c r="F44" t="s">
        <v>22</v>
      </c>
      <c r="G44" t="s">
        <v>23</v>
      </c>
      <c r="H44" t="s">
        <v>141</v>
      </c>
      <c r="I44">
        <v>2</v>
      </c>
      <c r="K44">
        <v>10</v>
      </c>
    </row>
    <row r="45" spans="2:11" x14ac:dyDescent="0.25">
      <c r="B45" t="s">
        <v>308</v>
      </c>
      <c r="C45" s="4">
        <v>45253.421354166669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308</v>
      </c>
      <c r="C46" s="4">
        <v>45253.421354166669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308</v>
      </c>
      <c r="C47" s="4">
        <v>45253.421354166669</v>
      </c>
      <c r="D47" t="s">
        <v>31</v>
      </c>
      <c r="E47" t="s">
        <v>15</v>
      </c>
      <c r="F47" t="s">
        <v>32</v>
      </c>
      <c r="G47" t="s">
        <v>33</v>
      </c>
      <c r="H47" t="s">
        <v>309</v>
      </c>
      <c r="I47">
        <v>237</v>
      </c>
      <c r="K47">
        <v>10</v>
      </c>
    </row>
    <row r="48" spans="2:11" x14ac:dyDescent="0.25">
      <c r="B48" t="s">
        <v>308</v>
      </c>
      <c r="C48" s="4">
        <v>45253.421354166669</v>
      </c>
      <c r="D48" t="s">
        <v>35</v>
      </c>
      <c r="E48" t="s">
        <v>15</v>
      </c>
      <c r="F48" t="s">
        <v>11</v>
      </c>
      <c r="G48" t="s">
        <v>36</v>
      </c>
      <c r="H48" t="s">
        <v>204</v>
      </c>
      <c r="I48">
        <v>25</v>
      </c>
      <c r="K48">
        <v>10</v>
      </c>
    </row>
    <row r="49" spans="2:11" x14ac:dyDescent="0.25">
      <c r="B49" t="s">
        <v>308</v>
      </c>
      <c r="C49" s="4">
        <v>45253.421354166669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308</v>
      </c>
      <c r="C50" s="4">
        <v>45253.421354166669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308</v>
      </c>
      <c r="C51" s="4">
        <v>45253.421354166669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310</v>
      </c>
      <c r="K51">
        <v>10</v>
      </c>
    </row>
    <row r="52" spans="2:11" x14ac:dyDescent="0.25">
      <c r="B52" t="s">
        <v>308</v>
      </c>
      <c r="C52" s="4">
        <v>45253.421354166669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2</v>
      </c>
      <c r="K52">
        <v>10</v>
      </c>
    </row>
    <row r="53" spans="2:11" x14ac:dyDescent="0.25">
      <c r="B53" t="s">
        <v>308</v>
      </c>
      <c r="C53" s="4">
        <v>45253.421354166669</v>
      </c>
      <c r="D53" t="s">
        <v>130</v>
      </c>
      <c r="E53" t="s">
        <v>10</v>
      </c>
      <c r="F53" t="s">
        <v>11</v>
      </c>
      <c r="G53" t="s">
        <v>39</v>
      </c>
      <c r="H53" t="s">
        <v>131</v>
      </c>
      <c r="I53">
        <v>6</v>
      </c>
      <c r="K53">
        <v>10</v>
      </c>
    </row>
    <row r="54" spans="2:11" x14ac:dyDescent="0.25">
      <c r="B54" t="s">
        <v>308</v>
      </c>
      <c r="C54" s="4">
        <v>45253.421354166669</v>
      </c>
      <c r="D54" t="s">
        <v>132</v>
      </c>
      <c r="E54" t="s">
        <v>10</v>
      </c>
      <c r="F54" t="s">
        <v>11</v>
      </c>
      <c r="G54" t="s">
        <v>39</v>
      </c>
      <c r="H54" t="s">
        <v>133</v>
      </c>
      <c r="I54">
        <v>2</v>
      </c>
      <c r="K54">
        <v>10</v>
      </c>
    </row>
    <row r="55" spans="2:11" x14ac:dyDescent="0.25">
      <c r="B55" t="s">
        <v>308</v>
      </c>
      <c r="C55" s="4">
        <v>45253.421354166669</v>
      </c>
      <c r="D55" t="s">
        <v>51</v>
      </c>
      <c r="E55" t="s">
        <v>10</v>
      </c>
      <c r="F55" t="s">
        <v>11</v>
      </c>
      <c r="G55" t="s">
        <v>39</v>
      </c>
      <c r="H55" t="s">
        <v>52</v>
      </c>
      <c r="I55">
        <v>18</v>
      </c>
      <c r="K55">
        <v>10</v>
      </c>
    </row>
    <row r="56" spans="2:11" x14ac:dyDescent="0.25">
      <c r="B56" t="s">
        <v>308</v>
      </c>
      <c r="C56" s="4">
        <v>45253.421354166669</v>
      </c>
      <c r="D56" t="s">
        <v>53</v>
      </c>
      <c r="E56" t="s">
        <v>10</v>
      </c>
      <c r="F56" t="s">
        <v>11</v>
      </c>
      <c r="H56" t="s">
        <v>54</v>
      </c>
      <c r="I56">
        <v>19</v>
      </c>
      <c r="K56">
        <v>10</v>
      </c>
    </row>
    <row r="57" spans="2:11" x14ac:dyDescent="0.25">
      <c r="B57" t="s">
        <v>308</v>
      </c>
      <c r="C57" s="4">
        <v>45253.421354166669</v>
      </c>
      <c r="D57" t="s">
        <v>55</v>
      </c>
      <c r="E57" t="s">
        <v>10</v>
      </c>
      <c r="F57" t="s">
        <v>11</v>
      </c>
      <c r="H57" t="s">
        <v>56</v>
      </c>
      <c r="I57">
        <v>34</v>
      </c>
      <c r="K57">
        <v>10</v>
      </c>
    </row>
    <row r="58" spans="2:11" x14ac:dyDescent="0.25">
      <c r="B58" t="s">
        <v>308</v>
      </c>
      <c r="C58" s="4">
        <v>45253.421354166669</v>
      </c>
      <c r="D58" t="s">
        <v>57</v>
      </c>
      <c r="E58" t="s">
        <v>10</v>
      </c>
      <c r="F58" t="s">
        <v>11</v>
      </c>
      <c r="H58" t="s">
        <v>58</v>
      </c>
      <c r="I58">
        <v>1</v>
      </c>
      <c r="K58">
        <v>10</v>
      </c>
    </row>
    <row r="59" spans="2:11" x14ac:dyDescent="0.25">
      <c r="B59" t="s">
        <v>308</v>
      </c>
      <c r="C59" s="4">
        <v>45253.421354166669</v>
      </c>
      <c r="D59" t="s">
        <v>59</v>
      </c>
      <c r="E59" t="s">
        <v>10</v>
      </c>
      <c r="F59" t="s">
        <v>11</v>
      </c>
      <c r="H59" t="s">
        <v>60</v>
      </c>
      <c r="I59">
        <v>1</v>
      </c>
      <c r="K59">
        <v>10</v>
      </c>
    </row>
    <row r="60" spans="2:11" x14ac:dyDescent="0.25">
      <c r="B60" t="s">
        <v>308</v>
      </c>
      <c r="C60" s="4">
        <v>45253.421354166669</v>
      </c>
      <c r="D60" t="s">
        <v>61</v>
      </c>
      <c r="E60" t="s">
        <v>10</v>
      </c>
      <c r="F60" t="s">
        <v>11</v>
      </c>
      <c r="G60" t="s">
        <v>62</v>
      </c>
      <c r="H60" t="s">
        <v>63</v>
      </c>
      <c r="I60">
        <v>13</v>
      </c>
      <c r="K60">
        <v>10</v>
      </c>
    </row>
    <row r="61" spans="2:11" x14ac:dyDescent="0.25">
      <c r="B61" t="s">
        <v>308</v>
      </c>
      <c r="C61" s="4">
        <v>45253.421354166669</v>
      </c>
      <c r="D61" t="s">
        <v>67</v>
      </c>
      <c r="E61" t="s">
        <v>10</v>
      </c>
      <c r="F61" t="s">
        <v>11</v>
      </c>
      <c r="G61" t="s">
        <v>62</v>
      </c>
      <c r="H61" t="s">
        <v>68</v>
      </c>
      <c r="I61">
        <v>40</v>
      </c>
      <c r="K61">
        <v>10</v>
      </c>
    </row>
    <row r="62" spans="2:11" x14ac:dyDescent="0.25">
      <c r="B62" t="s">
        <v>308</v>
      </c>
      <c r="C62" s="4">
        <v>45253.421354166669</v>
      </c>
      <c r="D62" t="s">
        <v>69</v>
      </c>
      <c r="E62" t="s">
        <v>10</v>
      </c>
      <c r="F62" t="s">
        <v>11</v>
      </c>
      <c r="G62" t="s">
        <v>62</v>
      </c>
      <c r="H62" t="s">
        <v>70</v>
      </c>
      <c r="I62">
        <v>13</v>
      </c>
      <c r="K62">
        <v>10</v>
      </c>
    </row>
    <row r="63" spans="2:11" x14ac:dyDescent="0.25">
      <c r="B63" t="s">
        <v>308</v>
      </c>
      <c r="C63" s="4">
        <v>45253.421354166669</v>
      </c>
      <c r="D63" t="s">
        <v>71</v>
      </c>
      <c r="E63" t="s">
        <v>10</v>
      </c>
      <c r="F63" t="s">
        <v>11</v>
      </c>
      <c r="G63" t="s">
        <v>36</v>
      </c>
      <c r="H63" t="s">
        <v>72</v>
      </c>
      <c r="I63">
        <v>177</v>
      </c>
      <c r="K63">
        <v>10</v>
      </c>
    </row>
    <row r="64" spans="2:11" x14ac:dyDescent="0.25">
      <c r="B64" t="s">
        <v>308</v>
      </c>
      <c r="C64" s="4">
        <v>45253.421354166669</v>
      </c>
      <c r="D64" t="s">
        <v>73</v>
      </c>
      <c r="E64" t="s">
        <v>10</v>
      </c>
      <c r="F64" t="s">
        <v>11</v>
      </c>
      <c r="G64" t="s">
        <v>62</v>
      </c>
      <c r="H64" t="s">
        <v>74</v>
      </c>
      <c r="I64">
        <v>51</v>
      </c>
      <c r="K64">
        <v>10</v>
      </c>
    </row>
    <row r="65" spans="2:11" x14ac:dyDescent="0.25">
      <c r="B65" t="s">
        <v>308</v>
      </c>
      <c r="C65" s="4">
        <v>45253.421354166669</v>
      </c>
      <c r="D65" t="s">
        <v>75</v>
      </c>
      <c r="E65" t="s">
        <v>10</v>
      </c>
      <c r="F65" t="s">
        <v>32</v>
      </c>
      <c r="G65" t="s">
        <v>76</v>
      </c>
      <c r="H65" t="s">
        <v>77</v>
      </c>
      <c r="I65">
        <v>1</v>
      </c>
      <c r="K65">
        <v>10</v>
      </c>
    </row>
    <row r="66" spans="2:11" x14ac:dyDescent="0.25">
      <c r="B66" t="s">
        <v>308</v>
      </c>
      <c r="C66" s="4">
        <v>45253.421354166669</v>
      </c>
      <c r="D66" t="s">
        <v>78</v>
      </c>
      <c r="E66" t="s">
        <v>10</v>
      </c>
      <c r="F66" t="s">
        <v>32</v>
      </c>
      <c r="G66" t="s">
        <v>79</v>
      </c>
      <c r="H66" t="s">
        <v>80</v>
      </c>
      <c r="I66">
        <v>19</v>
      </c>
      <c r="K66">
        <v>10</v>
      </c>
    </row>
    <row r="67" spans="2:11" x14ac:dyDescent="0.25">
      <c r="B67" t="s">
        <v>308</v>
      </c>
      <c r="C67" s="4">
        <v>45253.421354166669</v>
      </c>
      <c r="D67" t="s">
        <v>119</v>
      </c>
      <c r="E67" t="s">
        <v>15</v>
      </c>
      <c r="F67" t="s">
        <v>22</v>
      </c>
      <c r="G67" t="s">
        <v>120</v>
      </c>
      <c r="H67" t="s">
        <v>134</v>
      </c>
      <c r="I67">
        <v>2</v>
      </c>
      <c r="K67">
        <v>10</v>
      </c>
    </row>
    <row r="68" spans="2:11" x14ac:dyDescent="0.25">
      <c r="B68" t="s">
        <v>308</v>
      </c>
      <c r="C68" s="4">
        <v>45253.421354166669</v>
      </c>
      <c r="D68" t="s">
        <v>83</v>
      </c>
      <c r="E68" t="s">
        <v>10</v>
      </c>
      <c r="F68" t="s">
        <v>11</v>
      </c>
      <c r="G68" t="s">
        <v>84</v>
      </c>
      <c r="H68" t="s">
        <v>85</v>
      </c>
      <c r="I68">
        <v>1</v>
      </c>
      <c r="K68">
        <v>10</v>
      </c>
    </row>
    <row r="69" spans="2:11" x14ac:dyDescent="0.25">
      <c r="B69" t="s">
        <v>308</v>
      </c>
      <c r="C69" s="4">
        <v>45253.421354166669</v>
      </c>
      <c r="D69" t="s">
        <v>86</v>
      </c>
      <c r="E69" t="s">
        <v>10</v>
      </c>
      <c r="F69" t="s">
        <v>32</v>
      </c>
      <c r="G69" t="s">
        <v>87</v>
      </c>
      <c r="H69" t="s">
        <v>88</v>
      </c>
      <c r="I69">
        <v>1</v>
      </c>
      <c r="K69">
        <v>10</v>
      </c>
    </row>
    <row r="70" spans="2:11" x14ac:dyDescent="0.25">
      <c r="B70" t="s">
        <v>308</v>
      </c>
      <c r="C70" s="4">
        <v>45253.421354166669</v>
      </c>
      <c r="D70" t="s">
        <v>89</v>
      </c>
      <c r="E70" t="s">
        <v>10</v>
      </c>
      <c r="F70" t="s">
        <v>32</v>
      </c>
      <c r="G70" t="s">
        <v>39</v>
      </c>
      <c r="H70" t="s">
        <v>90</v>
      </c>
      <c r="I70">
        <v>1</v>
      </c>
      <c r="K70">
        <v>10</v>
      </c>
    </row>
    <row r="71" spans="2:11" x14ac:dyDescent="0.25">
      <c r="B71" t="s">
        <v>308</v>
      </c>
      <c r="C71" s="4">
        <v>45253.421354166669</v>
      </c>
      <c r="D71" t="s">
        <v>91</v>
      </c>
      <c r="E71" t="s">
        <v>10</v>
      </c>
      <c r="F71" t="s">
        <v>32</v>
      </c>
      <c r="G71" t="s">
        <v>39</v>
      </c>
      <c r="H71" t="s">
        <v>92</v>
      </c>
      <c r="I71">
        <v>1</v>
      </c>
      <c r="K71">
        <v>10</v>
      </c>
    </row>
    <row r="72" spans="2:11" x14ac:dyDescent="0.25">
      <c r="B72" t="s">
        <v>308</v>
      </c>
      <c r="C72" s="4">
        <v>45253.421354166669</v>
      </c>
      <c r="D72" t="s">
        <v>93</v>
      </c>
      <c r="E72" t="s">
        <v>10</v>
      </c>
      <c r="F72" t="s">
        <v>32</v>
      </c>
      <c r="G72" t="s">
        <v>87</v>
      </c>
      <c r="H72" t="s">
        <v>94</v>
      </c>
      <c r="I72">
        <v>2</v>
      </c>
      <c r="K72">
        <v>10</v>
      </c>
    </row>
    <row r="73" spans="2:11" x14ac:dyDescent="0.25">
      <c r="B73" t="s">
        <v>308</v>
      </c>
      <c r="C73" s="4">
        <v>45253.421354166669</v>
      </c>
      <c r="D73" t="s">
        <v>95</v>
      </c>
      <c r="E73" t="s">
        <v>10</v>
      </c>
      <c r="F73" t="s">
        <v>32</v>
      </c>
      <c r="G73" t="s">
        <v>39</v>
      </c>
      <c r="H73" t="s">
        <v>96</v>
      </c>
      <c r="I73">
        <v>2</v>
      </c>
      <c r="K73">
        <v>10</v>
      </c>
    </row>
    <row r="74" spans="2:11" x14ac:dyDescent="0.25">
      <c r="B74" t="s">
        <v>308</v>
      </c>
      <c r="C74" s="4">
        <v>45253.421354166669</v>
      </c>
      <c r="D74" t="s">
        <v>97</v>
      </c>
      <c r="E74" t="s">
        <v>10</v>
      </c>
      <c r="F74" t="s">
        <v>32</v>
      </c>
      <c r="G74" t="s">
        <v>39</v>
      </c>
      <c r="H74" t="s">
        <v>98</v>
      </c>
      <c r="I74">
        <v>2</v>
      </c>
      <c r="K74">
        <v>10</v>
      </c>
    </row>
    <row r="75" spans="2:11" x14ac:dyDescent="0.25">
      <c r="B75" t="s">
        <v>308</v>
      </c>
      <c r="C75" s="4">
        <v>45253.421354166669</v>
      </c>
      <c r="D75" t="s">
        <v>99</v>
      </c>
      <c r="E75" t="s">
        <v>10</v>
      </c>
      <c r="F75" t="s">
        <v>32</v>
      </c>
      <c r="G75" t="s">
        <v>39</v>
      </c>
      <c r="H75" t="s">
        <v>100</v>
      </c>
      <c r="I75">
        <v>187</v>
      </c>
      <c r="K75">
        <v>10</v>
      </c>
    </row>
    <row r="76" spans="2:11" x14ac:dyDescent="0.25">
      <c r="B76" t="s">
        <v>308</v>
      </c>
      <c r="C76" s="4">
        <v>45253.421354166669</v>
      </c>
      <c r="D76" t="s">
        <v>101</v>
      </c>
      <c r="E76" t="s">
        <v>10</v>
      </c>
      <c r="F76" t="s">
        <v>32</v>
      </c>
      <c r="G76" t="s">
        <v>39</v>
      </c>
      <c r="H76" t="s">
        <v>102</v>
      </c>
      <c r="I76">
        <v>47</v>
      </c>
      <c r="K76">
        <v>10</v>
      </c>
    </row>
  </sheetData>
  <hyperlinks>
    <hyperlink ref="A2" location="'Síntese Resultados'!A1" display="Voltar para a página Síntese de Resultados" xr:uid="{08775D85-77C1-4FC9-A7F6-8DB38EA296AE}"/>
  </hyperlinks>
  <pageMargins left="0.7" right="0.7" top="0.75" bottom="0.75" header="0.3" footer="0.3"/>
  <drawing r:id="rId1"/>
  <tableParts count="1">
    <tablePart r:id="rId2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54977-250F-4695-9000-67A2A9B42420}">
  <dimension ref="A2:K78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313</v>
      </c>
      <c r="C41" s="4">
        <v>45253.431944444441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313</v>
      </c>
      <c r="C42" s="4">
        <v>45253.431944444441</v>
      </c>
      <c r="D42" t="s">
        <v>167</v>
      </c>
      <c r="E42" t="s">
        <v>15</v>
      </c>
      <c r="F42" t="s">
        <v>22</v>
      </c>
      <c r="G42" t="s">
        <v>168</v>
      </c>
      <c r="H42" t="s">
        <v>275</v>
      </c>
      <c r="I42">
        <v>1</v>
      </c>
      <c r="K42">
        <v>10</v>
      </c>
    </row>
    <row r="43" spans="2:11" x14ac:dyDescent="0.25">
      <c r="B43" t="s">
        <v>313</v>
      </c>
      <c r="C43" s="4">
        <v>45253.431944444441</v>
      </c>
      <c r="D43" t="s">
        <v>16</v>
      </c>
      <c r="E43" t="s">
        <v>15</v>
      </c>
      <c r="F43" t="s">
        <v>11</v>
      </c>
      <c r="G43" t="s">
        <v>17</v>
      </c>
      <c r="H43" t="s">
        <v>18</v>
      </c>
      <c r="I43">
        <v>1</v>
      </c>
      <c r="K43">
        <v>10</v>
      </c>
    </row>
    <row r="44" spans="2:11" x14ac:dyDescent="0.25">
      <c r="B44" t="s">
        <v>313</v>
      </c>
      <c r="C44" s="4">
        <v>45253.431944444441</v>
      </c>
      <c r="D44" t="s">
        <v>19</v>
      </c>
      <c r="E44" t="s">
        <v>15</v>
      </c>
      <c r="F44" t="s">
        <v>11</v>
      </c>
      <c r="G44" t="s">
        <v>17</v>
      </c>
      <c r="H44" t="s">
        <v>20</v>
      </c>
      <c r="I44">
        <v>2</v>
      </c>
      <c r="K44">
        <v>10</v>
      </c>
    </row>
    <row r="45" spans="2:11" x14ac:dyDescent="0.25">
      <c r="B45" t="s">
        <v>313</v>
      </c>
      <c r="C45" s="4">
        <v>45253.431944444441</v>
      </c>
      <c r="D45" t="s">
        <v>21</v>
      </c>
      <c r="E45" t="s">
        <v>15</v>
      </c>
      <c r="F45" t="s">
        <v>22</v>
      </c>
      <c r="G45" t="s">
        <v>23</v>
      </c>
      <c r="H45" t="s">
        <v>126</v>
      </c>
      <c r="I45">
        <v>1</v>
      </c>
      <c r="K45">
        <v>10</v>
      </c>
    </row>
    <row r="46" spans="2:11" x14ac:dyDescent="0.25">
      <c r="B46" t="s">
        <v>313</v>
      </c>
      <c r="C46" s="4">
        <v>45253.431944444441</v>
      </c>
      <c r="D46" t="s">
        <v>25</v>
      </c>
      <c r="E46" t="s">
        <v>10</v>
      </c>
      <c r="F46" t="s">
        <v>11</v>
      </c>
      <c r="G46" t="s">
        <v>26</v>
      </c>
      <c r="H46" t="s">
        <v>27</v>
      </c>
      <c r="I46">
        <v>0</v>
      </c>
      <c r="K46">
        <v>10</v>
      </c>
    </row>
    <row r="47" spans="2:11" x14ac:dyDescent="0.25">
      <c r="B47" t="s">
        <v>313</v>
      </c>
      <c r="C47" s="4">
        <v>45253.431944444441</v>
      </c>
      <c r="D47" t="s">
        <v>28</v>
      </c>
      <c r="E47" t="s">
        <v>10</v>
      </c>
      <c r="F47" t="s">
        <v>11</v>
      </c>
      <c r="G47" t="s">
        <v>29</v>
      </c>
      <c r="H47" t="s">
        <v>30</v>
      </c>
      <c r="I47">
        <v>2</v>
      </c>
      <c r="K47">
        <v>10</v>
      </c>
    </row>
    <row r="48" spans="2:11" x14ac:dyDescent="0.25">
      <c r="B48" t="s">
        <v>313</v>
      </c>
      <c r="C48" s="4">
        <v>45253.431944444441</v>
      </c>
      <c r="D48" t="s">
        <v>31</v>
      </c>
      <c r="E48" t="s">
        <v>15</v>
      </c>
      <c r="F48" t="s">
        <v>32</v>
      </c>
      <c r="G48" t="s">
        <v>33</v>
      </c>
      <c r="H48" t="s">
        <v>314</v>
      </c>
      <c r="I48">
        <v>318</v>
      </c>
      <c r="K48">
        <v>10</v>
      </c>
    </row>
    <row r="49" spans="2:11" x14ac:dyDescent="0.25">
      <c r="B49" t="s">
        <v>313</v>
      </c>
      <c r="C49" s="4">
        <v>45253.431944444441</v>
      </c>
      <c r="D49" t="s">
        <v>35</v>
      </c>
      <c r="E49" t="s">
        <v>15</v>
      </c>
      <c r="F49" t="s">
        <v>11</v>
      </c>
      <c r="G49" t="s">
        <v>36</v>
      </c>
      <c r="H49" t="s">
        <v>234</v>
      </c>
      <c r="I49">
        <v>1</v>
      </c>
      <c r="K49">
        <v>10</v>
      </c>
    </row>
    <row r="50" spans="2:11" x14ac:dyDescent="0.25">
      <c r="B50" t="s">
        <v>313</v>
      </c>
      <c r="C50" s="4">
        <v>45253.431944444441</v>
      </c>
      <c r="D50" t="s">
        <v>38</v>
      </c>
      <c r="E50" t="s">
        <v>10</v>
      </c>
      <c r="F50" t="s">
        <v>11</v>
      </c>
      <c r="G50" t="s">
        <v>39</v>
      </c>
      <c r="H50" t="s">
        <v>40</v>
      </c>
      <c r="I50">
        <v>0</v>
      </c>
      <c r="K50">
        <v>10</v>
      </c>
    </row>
    <row r="51" spans="2:11" x14ac:dyDescent="0.25">
      <c r="B51" t="s">
        <v>313</v>
      </c>
      <c r="C51" s="4">
        <v>45253.431944444441</v>
      </c>
      <c r="D51" t="s">
        <v>41</v>
      </c>
      <c r="E51" t="s">
        <v>15</v>
      </c>
      <c r="F51" t="s">
        <v>11</v>
      </c>
      <c r="G51" t="s">
        <v>42</v>
      </c>
      <c r="H51" t="s">
        <v>43</v>
      </c>
      <c r="I51">
        <v>1</v>
      </c>
      <c r="J51" t="s">
        <v>44</v>
      </c>
      <c r="K51">
        <v>10</v>
      </c>
    </row>
    <row r="52" spans="2:11" x14ac:dyDescent="0.25">
      <c r="B52" t="s">
        <v>313</v>
      </c>
      <c r="C52" s="4">
        <v>45253.431944444441</v>
      </c>
      <c r="D52" t="s">
        <v>45</v>
      </c>
      <c r="E52" t="s">
        <v>10</v>
      </c>
      <c r="F52" t="s">
        <v>11</v>
      </c>
      <c r="G52" t="s">
        <v>46</v>
      </c>
      <c r="H52" t="s">
        <v>47</v>
      </c>
      <c r="I52">
        <v>1</v>
      </c>
      <c r="J52" t="s">
        <v>315</v>
      </c>
      <c r="K52">
        <v>10</v>
      </c>
    </row>
    <row r="53" spans="2:11" x14ac:dyDescent="0.25">
      <c r="B53" t="s">
        <v>313</v>
      </c>
      <c r="C53" s="4">
        <v>45253.431944444441</v>
      </c>
      <c r="D53" t="s">
        <v>49</v>
      </c>
      <c r="E53" t="s">
        <v>10</v>
      </c>
      <c r="F53" t="s">
        <v>11</v>
      </c>
      <c r="G53" t="s">
        <v>39</v>
      </c>
      <c r="H53" t="s">
        <v>50</v>
      </c>
      <c r="I53">
        <v>1</v>
      </c>
      <c r="K53">
        <v>10</v>
      </c>
    </row>
    <row r="54" spans="2:11" x14ac:dyDescent="0.25">
      <c r="B54" t="s">
        <v>313</v>
      </c>
      <c r="C54" s="4">
        <v>45253.431944444441</v>
      </c>
      <c r="D54" t="s">
        <v>130</v>
      </c>
      <c r="E54" t="s">
        <v>10</v>
      </c>
      <c r="F54" t="s">
        <v>11</v>
      </c>
      <c r="G54" t="s">
        <v>39</v>
      </c>
      <c r="H54" t="s">
        <v>131</v>
      </c>
      <c r="I54">
        <v>6</v>
      </c>
      <c r="K54">
        <v>10</v>
      </c>
    </row>
    <row r="55" spans="2:11" x14ac:dyDescent="0.25">
      <c r="B55" t="s">
        <v>313</v>
      </c>
      <c r="C55" s="4">
        <v>45253.431944444441</v>
      </c>
      <c r="D55" t="s">
        <v>132</v>
      </c>
      <c r="E55" t="s">
        <v>10</v>
      </c>
      <c r="F55" t="s">
        <v>11</v>
      </c>
      <c r="G55" t="s">
        <v>39</v>
      </c>
      <c r="H55" t="s">
        <v>133</v>
      </c>
      <c r="I55">
        <v>1</v>
      </c>
      <c r="K55">
        <v>10</v>
      </c>
    </row>
    <row r="56" spans="2:11" x14ac:dyDescent="0.25">
      <c r="B56" t="s">
        <v>313</v>
      </c>
      <c r="C56" s="4">
        <v>45253.431944444441</v>
      </c>
      <c r="D56" t="s">
        <v>51</v>
      </c>
      <c r="E56" t="s">
        <v>10</v>
      </c>
      <c r="F56" t="s">
        <v>11</v>
      </c>
      <c r="G56" t="s">
        <v>39</v>
      </c>
      <c r="H56" t="s">
        <v>52</v>
      </c>
      <c r="I56">
        <v>18</v>
      </c>
      <c r="K56">
        <v>10</v>
      </c>
    </row>
    <row r="57" spans="2:11" x14ac:dyDescent="0.25">
      <c r="B57" t="s">
        <v>313</v>
      </c>
      <c r="C57" s="4">
        <v>45253.431944444441</v>
      </c>
      <c r="D57" t="s">
        <v>53</v>
      </c>
      <c r="E57" t="s">
        <v>10</v>
      </c>
      <c r="F57" t="s">
        <v>11</v>
      </c>
      <c r="H57" t="s">
        <v>54</v>
      </c>
      <c r="I57">
        <v>18</v>
      </c>
      <c r="K57">
        <v>10</v>
      </c>
    </row>
    <row r="58" spans="2:11" x14ac:dyDescent="0.25">
      <c r="B58" t="s">
        <v>313</v>
      </c>
      <c r="C58" s="4">
        <v>45253.431944444441</v>
      </c>
      <c r="D58" t="s">
        <v>55</v>
      </c>
      <c r="E58" t="s">
        <v>10</v>
      </c>
      <c r="F58" t="s">
        <v>11</v>
      </c>
      <c r="H58" t="s">
        <v>56</v>
      </c>
      <c r="I58">
        <v>20</v>
      </c>
      <c r="K58">
        <v>10</v>
      </c>
    </row>
    <row r="59" spans="2:11" x14ac:dyDescent="0.25">
      <c r="B59" t="s">
        <v>313</v>
      </c>
      <c r="C59" s="4">
        <v>45253.431944444441</v>
      </c>
      <c r="D59" t="s">
        <v>57</v>
      </c>
      <c r="E59" t="s">
        <v>10</v>
      </c>
      <c r="F59" t="s">
        <v>11</v>
      </c>
      <c r="H59" t="s">
        <v>58</v>
      </c>
      <c r="I59">
        <v>1</v>
      </c>
      <c r="K59">
        <v>10</v>
      </c>
    </row>
    <row r="60" spans="2:11" x14ac:dyDescent="0.25">
      <c r="B60" t="s">
        <v>313</v>
      </c>
      <c r="C60" s="4">
        <v>45253.431944444441</v>
      </c>
      <c r="D60" t="s">
        <v>59</v>
      </c>
      <c r="E60" t="s">
        <v>10</v>
      </c>
      <c r="F60" t="s">
        <v>11</v>
      </c>
      <c r="H60" t="s">
        <v>60</v>
      </c>
      <c r="I60">
        <v>1</v>
      </c>
      <c r="K60">
        <v>10</v>
      </c>
    </row>
    <row r="61" spans="2:11" x14ac:dyDescent="0.25">
      <c r="B61" t="s">
        <v>313</v>
      </c>
      <c r="C61" s="4">
        <v>45253.431944444441</v>
      </c>
      <c r="D61" t="s">
        <v>61</v>
      </c>
      <c r="E61" t="s">
        <v>10</v>
      </c>
      <c r="F61" t="s">
        <v>11</v>
      </c>
      <c r="G61" t="s">
        <v>62</v>
      </c>
      <c r="H61" t="s">
        <v>63</v>
      </c>
      <c r="I61">
        <v>6</v>
      </c>
      <c r="K61">
        <v>10</v>
      </c>
    </row>
    <row r="62" spans="2:11" x14ac:dyDescent="0.25">
      <c r="B62" t="s">
        <v>313</v>
      </c>
      <c r="C62" s="4">
        <v>45253.431944444441</v>
      </c>
      <c r="D62" t="s">
        <v>67</v>
      </c>
      <c r="E62" t="s">
        <v>10</v>
      </c>
      <c r="F62" t="s">
        <v>11</v>
      </c>
      <c r="G62" t="s">
        <v>62</v>
      </c>
      <c r="H62" t="s">
        <v>68</v>
      </c>
      <c r="I62">
        <v>34</v>
      </c>
      <c r="K62">
        <v>10</v>
      </c>
    </row>
    <row r="63" spans="2:11" x14ac:dyDescent="0.25">
      <c r="B63" t="s">
        <v>313</v>
      </c>
      <c r="C63" s="4">
        <v>45253.431944444441</v>
      </c>
      <c r="D63" t="s">
        <v>69</v>
      </c>
      <c r="E63" t="s">
        <v>10</v>
      </c>
      <c r="F63" t="s">
        <v>11</v>
      </c>
      <c r="G63" t="s">
        <v>62</v>
      </c>
      <c r="H63" t="s">
        <v>70</v>
      </c>
      <c r="I63">
        <v>12</v>
      </c>
      <c r="K63">
        <v>10</v>
      </c>
    </row>
    <row r="64" spans="2:11" x14ac:dyDescent="0.25">
      <c r="B64" t="s">
        <v>313</v>
      </c>
      <c r="C64" s="4">
        <v>45253.431944444441</v>
      </c>
      <c r="D64" t="s">
        <v>71</v>
      </c>
      <c r="E64" t="s">
        <v>10</v>
      </c>
      <c r="F64" t="s">
        <v>11</v>
      </c>
      <c r="G64" t="s">
        <v>36</v>
      </c>
      <c r="H64" t="s">
        <v>72</v>
      </c>
      <c r="I64">
        <v>161</v>
      </c>
      <c r="K64">
        <v>10</v>
      </c>
    </row>
    <row r="65" spans="2:11" x14ac:dyDescent="0.25">
      <c r="B65" t="s">
        <v>313</v>
      </c>
      <c r="C65" s="4">
        <v>45253.431944444441</v>
      </c>
      <c r="D65" t="s">
        <v>73</v>
      </c>
      <c r="E65" t="s">
        <v>10</v>
      </c>
      <c r="F65" t="s">
        <v>11</v>
      </c>
      <c r="G65" t="s">
        <v>62</v>
      </c>
      <c r="H65" t="s">
        <v>74</v>
      </c>
      <c r="I65">
        <v>57</v>
      </c>
      <c r="K65">
        <v>10</v>
      </c>
    </row>
    <row r="66" spans="2:11" x14ac:dyDescent="0.25">
      <c r="B66" t="s">
        <v>313</v>
      </c>
      <c r="C66" s="4">
        <v>45253.431944444441</v>
      </c>
      <c r="D66" t="s">
        <v>75</v>
      </c>
      <c r="E66" t="s">
        <v>10</v>
      </c>
      <c r="F66" t="s">
        <v>32</v>
      </c>
      <c r="G66" t="s">
        <v>76</v>
      </c>
      <c r="H66" t="s">
        <v>77</v>
      </c>
      <c r="I66">
        <v>1</v>
      </c>
      <c r="K66">
        <v>10</v>
      </c>
    </row>
    <row r="67" spans="2:11" x14ac:dyDescent="0.25">
      <c r="B67" t="s">
        <v>313</v>
      </c>
      <c r="C67" s="4">
        <v>45253.431944444441</v>
      </c>
      <c r="D67" t="s">
        <v>78</v>
      </c>
      <c r="E67" t="s">
        <v>10</v>
      </c>
      <c r="F67" t="s">
        <v>32</v>
      </c>
      <c r="G67" t="s">
        <v>79</v>
      </c>
      <c r="H67" t="s">
        <v>80</v>
      </c>
      <c r="I67">
        <v>18</v>
      </c>
      <c r="K67">
        <v>10</v>
      </c>
    </row>
    <row r="68" spans="2:11" x14ac:dyDescent="0.25">
      <c r="B68" t="s">
        <v>313</v>
      </c>
      <c r="C68" s="4">
        <v>45253.431944444441</v>
      </c>
      <c r="D68" t="s">
        <v>119</v>
      </c>
      <c r="E68" t="s">
        <v>15</v>
      </c>
      <c r="F68" t="s">
        <v>22</v>
      </c>
      <c r="G68" t="s">
        <v>120</v>
      </c>
      <c r="H68" t="s">
        <v>144</v>
      </c>
      <c r="I68">
        <v>1</v>
      </c>
      <c r="K68">
        <v>10</v>
      </c>
    </row>
    <row r="69" spans="2:11" x14ac:dyDescent="0.25">
      <c r="B69" t="s">
        <v>313</v>
      </c>
      <c r="C69" s="4">
        <v>45253.431944444441</v>
      </c>
      <c r="D69" t="s">
        <v>83</v>
      </c>
      <c r="E69" t="s">
        <v>10</v>
      </c>
      <c r="F69" t="s">
        <v>11</v>
      </c>
      <c r="G69" t="s">
        <v>84</v>
      </c>
      <c r="H69" t="s">
        <v>85</v>
      </c>
      <c r="I69">
        <v>1</v>
      </c>
      <c r="K69">
        <v>10</v>
      </c>
    </row>
    <row r="70" spans="2:11" x14ac:dyDescent="0.25">
      <c r="B70" t="s">
        <v>313</v>
      </c>
      <c r="C70" s="4">
        <v>45253.431944444441</v>
      </c>
      <c r="D70" t="s">
        <v>86</v>
      </c>
      <c r="E70" t="s">
        <v>10</v>
      </c>
      <c r="F70" t="s">
        <v>32</v>
      </c>
      <c r="G70" t="s">
        <v>87</v>
      </c>
      <c r="H70" t="s">
        <v>88</v>
      </c>
      <c r="I70">
        <v>1</v>
      </c>
      <c r="K70">
        <v>10</v>
      </c>
    </row>
    <row r="71" spans="2:11" x14ac:dyDescent="0.25">
      <c r="B71" t="s">
        <v>313</v>
      </c>
      <c r="C71" s="4">
        <v>45253.431944444441</v>
      </c>
      <c r="D71" t="s">
        <v>135</v>
      </c>
      <c r="E71" t="s">
        <v>10</v>
      </c>
      <c r="F71" t="s">
        <v>32</v>
      </c>
      <c r="G71" t="s">
        <v>39</v>
      </c>
      <c r="H71" t="s">
        <v>136</v>
      </c>
      <c r="I71">
        <v>1</v>
      </c>
      <c r="K71">
        <v>10</v>
      </c>
    </row>
    <row r="72" spans="2:11" x14ac:dyDescent="0.25">
      <c r="B72" t="s">
        <v>313</v>
      </c>
      <c r="C72" s="4">
        <v>45253.431944444441</v>
      </c>
      <c r="D72" t="s">
        <v>89</v>
      </c>
      <c r="E72" t="s">
        <v>10</v>
      </c>
      <c r="F72" t="s">
        <v>32</v>
      </c>
      <c r="G72" t="s">
        <v>39</v>
      </c>
      <c r="H72" t="s">
        <v>90</v>
      </c>
      <c r="I72">
        <v>1</v>
      </c>
      <c r="K72">
        <v>10</v>
      </c>
    </row>
    <row r="73" spans="2:11" x14ac:dyDescent="0.25">
      <c r="B73" t="s">
        <v>313</v>
      </c>
      <c r="C73" s="4">
        <v>45253.431944444441</v>
      </c>
      <c r="D73" t="s">
        <v>91</v>
      </c>
      <c r="E73" t="s">
        <v>10</v>
      </c>
      <c r="F73" t="s">
        <v>32</v>
      </c>
      <c r="G73" t="s">
        <v>39</v>
      </c>
      <c r="H73" t="s">
        <v>92</v>
      </c>
      <c r="I73">
        <v>1</v>
      </c>
      <c r="K73">
        <v>10</v>
      </c>
    </row>
    <row r="74" spans="2:11" x14ac:dyDescent="0.25">
      <c r="B74" t="s">
        <v>313</v>
      </c>
      <c r="C74" s="4">
        <v>45253.431944444441</v>
      </c>
      <c r="D74" t="s">
        <v>93</v>
      </c>
      <c r="E74" t="s">
        <v>10</v>
      </c>
      <c r="F74" t="s">
        <v>32</v>
      </c>
      <c r="G74" t="s">
        <v>87</v>
      </c>
      <c r="H74" t="s">
        <v>94</v>
      </c>
      <c r="I74">
        <v>2</v>
      </c>
      <c r="K74">
        <v>10</v>
      </c>
    </row>
    <row r="75" spans="2:11" x14ac:dyDescent="0.25">
      <c r="B75" t="s">
        <v>313</v>
      </c>
      <c r="C75" s="4">
        <v>45253.431944444441</v>
      </c>
      <c r="D75" t="s">
        <v>95</v>
      </c>
      <c r="E75" t="s">
        <v>10</v>
      </c>
      <c r="F75" t="s">
        <v>32</v>
      </c>
      <c r="G75" t="s">
        <v>39</v>
      </c>
      <c r="H75" t="s">
        <v>96</v>
      </c>
      <c r="I75">
        <v>2</v>
      </c>
      <c r="K75">
        <v>10</v>
      </c>
    </row>
    <row r="76" spans="2:11" x14ac:dyDescent="0.25">
      <c r="B76" t="s">
        <v>313</v>
      </c>
      <c r="C76" s="4">
        <v>45253.431944444441</v>
      </c>
      <c r="D76" t="s">
        <v>97</v>
      </c>
      <c r="E76" t="s">
        <v>10</v>
      </c>
      <c r="F76" t="s">
        <v>32</v>
      </c>
      <c r="G76" t="s">
        <v>39</v>
      </c>
      <c r="H76" t="s">
        <v>98</v>
      </c>
      <c r="I76">
        <v>2</v>
      </c>
      <c r="K76">
        <v>10</v>
      </c>
    </row>
    <row r="77" spans="2:11" x14ac:dyDescent="0.25">
      <c r="B77" t="s">
        <v>313</v>
      </c>
      <c r="C77" s="4">
        <v>45253.431944444441</v>
      </c>
      <c r="D77" t="s">
        <v>99</v>
      </c>
      <c r="E77" t="s">
        <v>10</v>
      </c>
      <c r="F77" t="s">
        <v>32</v>
      </c>
      <c r="G77" t="s">
        <v>39</v>
      </c>
      <c r="H77" t="s">
        <v>100</v>
      </c>
      <c r="I77">
        <v>225</v>
      </c>
      <c r="K77">
        <v>10</v>
      </c>
    </row>
    <row r="78" spans="2:11" x14ac:dyDescent="0.25">
      <c r="B78" t="s">
        <v>313</v>
      </c>
      <c r="C78" s="4">
        <v>45253.431944444441</v>
      </c>
      <c r="D78" t="s">
        <v>101</v>
      </c>
      <c r="E78" t="s">
        <v>10</v>
      </c>
      <c r="F78" t="s">
        <v>32</v>
      </c>
      <c r="G78" t="s">
        <v>39</v>
      </c>
      <c r="H78" t="s">
        <v>102</v>
      </c>
      <c r="I78">
        <v>52</v>
      </c>
      <c r="K78">
        <v>10</v>
      </c>
    </row>
  </sheetData>
  <hyperlinks>
    <hyperlink ref="A2" location="'Síntese Resultados'!A1" display="Voltar para a página Síntese de Resultados" xr:uid="{684F438D-1E33-4962-9BCA-373CE53DDD10}"/>
  </hyperlinks>
  <pageMargins left="0.7" right="0.7" top="0.75" bottom="0.75" header="0.3" footer="0.3"/>
  <drawing r:id="rId1"/>
  <tableParts count="1">
    <tablePart r:id="rId2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288D5-CAE7-404D-A149-6E504FCBE5F6}">
  <dimension ref="A2:K77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318</v>
      </c>
      <c r="C41" s="4">
        <v>45253.440370370372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318</v>
      </c>
      <c r="C42" s="4">
        <v>45253.440370370372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318</v>
      </c>
      <c r="C43" s="4">
        <v>45253.440370370372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318</v>
      </c>
      <c r="C44" s="4">
        <v>45253.440370370372</v>
      </c>
      <c r="D44" t="s">
        <v>21</v>
      </c>
      <c r="E44" t="s">
        <v>15</v>
      </c>
      <c r="F44" t="s">
        <v>22</v>
      </c>
      <c r="G44" t="s">
        <v>23</v>
      </c>
      <c r="H44" t="s">
        <v>126</v>
      </c>
      <c r="I44">
        <v>1</v>
      </c>
      <c r="K44">
        <v>10</v>
      </c>
    </row>
    <row r="45" spans="2:11" x14ac:dyDescent="0.25">
      <c r="B45" t="s">
        <v>318</v>
      </c>
      <c r="C45" s="4">
        <v>45253.440370370372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318</v>
      </c>
      <c r="C46" s="4">
        <v>45253.440370370372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318</v>
      </c>
      <c r="C47" s="4">
        <v>45253.440370370372</v>
      </c>
      <c r="D47" t="s">
        <v>31</v>
      </c>
      <c r="E47" t="s">
        <v>15</v>
      </c>
      <c r="F47" t="s">
        <v>32</v>
      </c>
      <c r="G47" t="s">
        <v>33</v>
      </c>
      <c r="H47" t="s">
        <v>319</v>
      </c>
      <c r="I47">
        <v>243</v>
      </c>
      <c r="K47">
        <v>10</v>
      </c>
    </row>
    <row r="48" spans="2:11" x14ac:dyDescent="0.25">
      <c r="B48" t="s">
        <v>318</v>
      </c>
      <c r="C48" s="4">
        <v>45253.440370370372</v>
      </c>
      <c r="D48" t="s">
        <v>35</v>
      </c>
      <c r="E48" t="s">
        <v>15</v>
      </c>
      <c r="F48" t="s">
        <v>11</v>
      </c>
      <c r="G48" t="s">
        <v>36</v>
      </c>
      <c r="H48" t="s">
        <v>204</v>
      </c>
      <c r="I48">
        <v>25</v>
      </c>
      <c r="K48">
        <v>10</v>
      </c>
    </row>
    <row r="49" spans="2:11" x14ac:dyDescent="0.25">
      <c r="B49" t="s">
        <v>318</v>
      </c>
      <c r="C49" s="4">
        <v>45253.440370370372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318</v>
      </c>
      <c r="C50" s="4">
        <v>45253.440370370372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318</v>
      </c>
      <c r="C51" s="4">
        <v>45253.440370370372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320</v>
      </c>
      <c r="K51">
        <v>10</v>
      </c>
    </row>
    <row r="52" spans="2:11" x14ac:dyDescent="0.25">
      <c r="B52" t="s">
        <v>318</v>
      </c>
      <c r="C52" s="4">
        <v>45253.440370370372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1</v>
      </c>
      <c r="K52">
        <v>10</v>
      </c>
    </row>
    <row r="53" spans="2:11" x14ac:dyDescent="0.25">
      <c r="B53" t="s">
        <v>318</v>
      </c>
      <c r="C53" s="4">
        <v>45253.440370370372</v>
      </c>
      <c r="D53" t="s">
        <v>130</v>
      </c>
      <c r="E53" t="s">
        <v>10</v>
      </c>
      <c r="F53" t="s">
        <v>11</v>
      </c>
      <c r="G53" t="s">
        <v>39</v>
      </c>
      <c r="H53" t="s">
        <v>131</v>
      </c>
      <c r="I53">
        <v>6</v>
      </c>
      <c r="K53">
        <v>10</v>
      </c>
    </row>
    <row r="54" spans="2:11" x14ac:dyDescent="0.25">
      <c r="B54" t="s">
        <v>318</v>
      </c>
      <c r="C54" s="4">
        <v>45253.440370370372</v>
      </c>
      <c r="D54" t="s">
        <v>132</v>
      </c>
      <c r="E54" t="s">
        <v>10</v>
      </c>
      <c r="F54" t="s">
        <v>11</v>
      </c>
      <c r="G54" t="s">
        <v>39</v>
      </c>
      <c r="H54" t="s">
        <v>133</v>
      </c>
      <c r="I54">
        <v>1</v>
      </c>
      <c r="K54">
        <v>10</v>
      </c>
    </row>
    <row r="55" spans="2:11" x14ac:dyDescent="0.25">
      <c r="B55" t="s">
        <v>318</v>
      </c>
      <c r="C55" s="4">
        <v>45253.440370370372</v>
      </c>
      <c r="D55" t="s">
        <v>51</v>
      </c>
      <c r="E55" t="s">
        <v>10</v>
      </c>
      <c r="F55" t="s">
        <v>11</v>
      </c>
      <c r="G55" t="s">
        <v>39</v>
      </c>
      <c r="H55" t="s">
        <v>52</v>
      </c>
      <c r="I55">
        <v>17</v>
      </c>
      <c r="K55">
        <v>10</v>
      </c>
    </row>
    <row r="56" spans="2:11" x14ac:dyDescent="0.25">
      <c r="B56" t="s">
        <v>318</v>
      </c>
      <c r="C56" s="4">
        <v>45253.440370370372</v>
      </c>
      <c r="D56" t="s">
        <v>53</v>
      </c>
      <c r="E56" t="s">
        <v>10</v>
      </c>
      <c r="F56" t="s">
        <v>11</v>
      </c>
      <c r="H56" t="s">
        <v>54</v>
      </c>
      <c r="I56">
        <v>18</v>
      </c>
      <c r="K56">
        <v>10</v>
      </c>
    </row>
    <row r="57" spans="2:11" x14ac:dyDescent="0.25">
      <c r="B57" t="s">
        <v>318</v>
      </c>
      <c r="C57" s="4">
        <v>45253.440370370372</v>
      </c>
      <c r="D57" t="s">
        <v>55</v>
      </c>
      <c r="E57" t="s">
        <v>10</v>
      </c>
      <c r="F57" t="s">
        <v>11</v>
      </c>
      <c r="H57" t="s">
        <v>56</v>
      </c>
      <c r="I57">
        <v>24</v>
      </c>
      <c r="K57">
        <v>10</v>
      </c>
    </row>
    <row r="58" spans="2:11" x14ac:dyDescent="0.25">
      <c r="B58" t="s">
        <v>318</v>
      </c>
      <c r="C58" s="4">
        <v>45253.440370370372</v>
      </c>
      <c r="D58" t="s">
        <v>57</v>
      </c>
      <c r="E58" t="s">
        <v>10</v>
      </c>
      <c r="F58" t="s">
        <v>11</v>
      </c>
      <c r="H58" t="s">
        <v>58</v>
      </c>
      <c r="I58">
        <v>1</v>
      </c>
      <c r="K58">
        <v>10</v>
      </c>
    </row>
    <row r="59" spans="2:11" x14ac:dyDescent="0.25">
      <c r="B59" t="s">
        <v>318</v>
      </c>
      <c r="C59" s="4">
        <v>45253.440370370372</v>
      </c>
      <c r="D59" t="s">
        <v>59</v>
      </c>
      <c r="E59" t="s">
        <v>10</v>
      </c>
      <c r="F59" t="s">
        <v>11</v>
      </c>
      <c r="H59" t="s">
        <v>60</v>
      </c>
      <c r="I59">
        <v>1</v>
      </c>
      <c r="K59">
        <v>10</v>
      </c>
    </row>
    <row r="60" spans="2:11" x14ac:dyDescent="0.25">
      <c r="B60" t="s">
        <v>318</v>
      </c>
      <c r="C60" s="4">
        <v>45253.440370370372</v>
      </c>
      <c r="D60" t="s">
        <v>61</v>
      </c>
      <c r="E60" t="s">
        <v>10</v>
      </c>
      <c r="F60" t="s">
        <v>11</v>
      </c>
      <c r="G60" t="s">
        <v>62</v>
      </c>
      <c r="H60" t="s">
        <v>63</v>
      </c>
      <c r="I60">
        <v>8</v>
      </c>
      <c r="K60">
        <v>10</v>
      </c>
    </row>
    <row r="61" spans="2:11" x14ac:dyDescent="0.25">
      <c r="B61" t="s">
        <v>318</v>
      </c>
      <c r="C61" s="4">
        <v>45253.440370370372</v>
      </c>
      <c r="D61" t="s">
        <v>67</v>
      </c>
      <c r="E61" t="s">
        <v>10</v>
      </c>
      <c r="F61" t="s">
        <v>11</v>
      </c>
      <c r="G61" t="s">
        <v>62</v>
      </c>
      <c r="H61" t="s">
        <v>68</v>
      </c>
      <c r="I61">
        <v>35</v>
      </c>
      <c r="K61">
        <v>10</v>
      </c>
    </row>
    <row r="62" spans="2:11" x14ac:dyDescent="0.25">
      <c r="B62" t="s">
        <v>318</v>
      </c>
      <c r="C62" s="4">
        <v>45253.440370370372</v>
      </c>
      <c r="D62" t="s">
        <v>69</v>
      </c>
      <c r="E62" t="s">
        <v>10</v>
      </c>
      <c r="F62" t="s">
        <v>11</v>
      </c>
      <c r="G62" t="s">
        <v>62</v>
      </c>
      <c r="H62" t="s">
        <v>70</v>
      </c>
      <c r="I62">
        <v>12</v>
      </c>
      <c r="K62">
        <v>10</v>
      </c>
    </row>
    <row r="63" spans="2:11" x14ac:dyDescent="0.25">
      <c r="B63" t="s">
        <v>318</v>
      </c>
      <c r="C63" s="4">
        <v>45253.440370370372</v>
      </c>
      <c r="D63" t="s">
        <v>71</v>
      </c>
      <c r="E63" t="s">
        <v>10</v>
      </c>
      <c r="F63" t="s">
        <v>11</v>
      </c>
      <c r="G63" t="s">
        <v>36</v>
      </c>
      <c r="H63" t="s">
        <v>72</v>
      </c>
      <c r="I63">
        <v>165</v>
      </c>
      <c r="K63">
        <v>10</v>
      </c>
    </row>
    <row r="64" spans="2:11" x14ac:dyDescent="0.25">
      <c r="B64" t="s">
        <v>318</v>
      </c>
      <c r="C64" s="4">
        <v>45253.440370370372</v>
      </c>
      <c r="D64" t="s">
        <v>73</v>
      </c>
      <c r="E64" t="s">
        <v>10</v>
      </c>
      <c r="F64" t="s">
        <v>11</v>
      </c>
      <c r="G64" t="s">
        <v>62</v>
      </c>
      <c r="H64" t="s">
        <v>74</v>
      </c>
      <c r="I64">
        <v>54</v>
      </c>
      <c r="K64">
        <v>10</v>
      </c>
    </row>
    <row r="65" spans="2:11" x14ac:dyDescent="0.25">
      <c r="B65" t="s">
        <v>318</v>
      </c>
      <c r="C65" s="4">
        <v>45253.440370370372</v>
      </c>
      <c r="D65" t="s">
        <v>75</v>
      </c>
      <c r="E65" t="s">
        <v>10</v>
      </c>
      <c r="F65" t="s">
        <v>32</v>
      </c>
      <c r="G65" t="s">
        <v>76</v>
      </c>
      <c r="H65" t="s">
        <v>77</v>
      </c>
      <c r="I65">
        <v>1</v>
      </c>
      <c r="K65">
        <v>10</v>
      </c>
    </row>
    <row r="66" spans="2:11" x14ac:dyDescent="0.25">
      <c r="B66" t="s">
        <v>318</v>
      </c>
      <c r="C66" s="4">
        <v>45253.440370370372</v>
      </c>
      <c r="D66" t="s">
        <v>78</v>
      </c>
      <c r="E66" t="s">
        <v>10</v>
      </c>
      <c r="F66" t="s">
        <v>32</v>
      </c>
      <c r="G66" t="s">
        <v>79</v>
      </c>
      <c r="H66" t="s">
        <v>80</v>
      </c>
      <c r="I66">
        <v>18</v>
      </c>
      <c r="K66">
        <v>10</v>
      </c>
    </row>
    <row r="67" spans="2:11" x14ac:dyDescent="0.25">
      <c r="B67" t="s">
        <v>318</v>
      </c>
      <c r="C67" s="4">
        <v>45253.440370370372</v>
      </c>
      <c r="D67" t="s">
        <v>119</v>
      </c>
      <c r="E67" t="s">
        <v>15</v>
      </c>
      <c r="F67" t="s">
        <v>22</v>
      </c>
      <c r="G67" t="s">
        <v>120</v>
      </c>
      <c r="H67" t="s">
        <v>144</v>
      </c>
      <c r="I67">
        <v>1</v>
      </c>
      <c r="K67">
        <v>10</v>
      </c>
    </row>
    <row r="68" spans="2:11" x14ac:dyDescent="0.25">
      <c r="B68" t="s">
        <v>318</v>
      </c>
      <c r="C68" s="4">
        <v>45253.440370370372</v>
      </c>
      <c r="D68" t="s">
        <v>83</v>
      </c>
      <c r="E68" t="s">
        <v>10</v>
      </c>
      <c r="F68" t="s">
        <v>11</v>
      </c>
      <c r="G68" t="s">
        <v>84</v>
      </c>
      <c r="H68" t="s">
        <v>85</v>
      </c>
      <c r="I68">
        <v>1</v>
      </c>
      <c r="K68">
        <v>10</v>
      </c>
    </row>
    <row r="69" spans="2:11" x14ac:dyDescent="0.25">
      <c r="B69" t="s">
        <v>318</v>
      </c>
      <c r="C69" s="4">
        <v>45253.440370370372</v>
      </c>
      <c r="D69" t="s">
        <v>86</v>
      </c>
      <c r="E69" t="s">
        <v>10</v>
      </c>
      <c r="F69" t="s">
        <v>32</v>
      </c>
      <c r="G69" t="s">
        <v>87</v>
      </c>
      <c r="H69" t="s">
        <v>88</v>
      </c>
      <c r="I69">
        <v>1</v>
      </c>
      <c r="K69">
        <v>10</v>
      </c>
    </row>
    <row r="70" spans="2:11" x14ac:dyDescent="0.25">
      <c r="B70" t="s">
        <v>318</v>
      </c>
      <c r="C70" s="4">
        <v>45253.440370370372</v>
      </c>
      <c r="D70" t="s">
        <v>135</v>
      </c>
      <c r="E70" t="s">
        <v>10</v>
      </c>
      <c r="F70" t="s">
        <v>32</v>
      </c>
      <c r="G70" t="s">
        <v>39</v>
      </c>
      <c r="H70" t="s">
        <v>136</v>
      </c>
      <c r="I70">
        <v>1</v>
      </c>
      <c r="K70">
        <v>10</v>
      </c>
    </row>
    <row r="71" spans="2:11" x14ac:dyDescent="0.25">
      <c r="B71" t="s">
        <v>318</v>
      </c>
      <c r="C71" s="4">
        <v>45253.440370370372</v>
      </c>
      <c r="D71" t="s">
        <v>89</v>
      </c>
      <c r="E71" t="s">
        <v>10</v>
      </c>
      <c r="F71" t="s">
        <v>32</v>
      </c>
      <c r="G71" t="s">
        <v>39</v>
      </c>
      <c r="H71" t="s">
        <v>90</v>
      </c>
      <c r="I71">
        <v>1</v>
      </c>
      <c r="K71">
        <v>10</v>
      </c>
    </row>
    <row r="72" spans="2:11" x14ac:dyDescent="0.25">
      <c r="B72" t="s">
        <v>318</v>
      </c>
      <c r="C72" s="4">
        <v>45253.440370370372</v>
      </c>
      <c r="D72" t="s">
        <v>91</v>
      </c>
      <c r="E72" t="s">
        <v>10</v>
      </c>
      <c r="F72" t="s">
        <v>32</v>
      </c>
      <c r="G72" t="s">
        <v>39</v>
      </c>
      <c r="H72" t="s">
        <v>92</v>
      </c>
      <c r="I72">
        <v>1</v>
      </c>
      <c r="K72">
        <v>10</v>
      </c>
    </row>
    <row r="73" spans="2:11" x14ac:dyDescent="0.25">
      <c r="B73" t="s">
        <v>318</v>
      </c>
      <c r="C73" s="4">
        <v>45253.440370370372</v>
      </c>
      <c r="D73" t="s">
        <v>93</v>
      </c>
      <c r="E73" t="s">
        <v>10</v>
      </c>
      <c r="F73" t="s">
        <v>32</v>
      </c>
      <c r="G73" t="s">
        <v>87</v>
      </c>
      <c r="H73" t="s">
        <v>94</v>
      </c>
      <c r="I73">
        <v>2</v>
      </c>
      <c r="K73">
        <v>10</v>
      </c>
    </row>
    <row r="74" spans="2:11" x14ac:dyDescent="0.25">
      <c r="B74" t="s">
        <v>318</v>
      </c>
      <c r="C74" s="4">
        <v>45253.440370370372</v>
      </c>
      <c r="D74" t="s">
        <v>95</v>
      </c>
      <c r="E74" t="s">
        <v>10</v>
      </c>
      <c r="F74" t="s">
        <v>32</v>
      </c>
      <c r="G74" t="s">
        <v>39</v>
      </c>
      <c r="H74" t="s">
        <v>96</v>
      </c>
      <c r="I74">
        <v>2</v>
      </c>
      <c r="K74">
        <v>10</v>
      </c>
    </row>
    <row r="75" spans="2:11" x14ac:dyDescent="0.25">
      <c r="B75" t="s">
        <v>318</v>
      </c>
      <c r="C75" s="4">
        <v>45253.440370370372</v>
      </c>
      <c r="D75" t="s">
        <v>97</v>
      </c>
      <c r="E75" t="s">
        <v>10</v>
      </c>
      <c r="F75" t="s">
        <v>32</v>
      </c>
      <c r="G75" t="s">
        <v>39</v>
      </c>
      <c r="H75" t="s">
        <v>98</v>
      </c>
      <c r="I75">
        <v>2</v>
      </c>
      <c r="K75">
        <v>10</v>
      </c>
    </row>
    <row r="76" spans="2:11" x14ac:dyDescent="0.25">
      <c r="B76" t="s">
        <v>318</v>
      </c>
      <c r="C76" s="4">
        <v>45253.440370370372</v>
      </c>
      <c r="D76" t="s">
        <v>99</v>
      </c>
      <c r="E76" t="s">
        <v>10</v>
      </c>
      <c r="F76" t="s">
        <v>32</v>
      </c>
      <c r="G76" t="s">
        <v>39</v>
      </c>
      <c r="H76" t="s">
        <v>100</v>
      </c>
      <c r="I76">
        <v>209</v>
      </c>
      <c r="K76">
        <v>10</v>
      </c>
    </row>
    <row r="77" spans="2:11" x14ac:dyDescent="0.25">
      <c r="B77" t="s">
        <v>318</v>
      </c>
      <c r="C77" s="4">
        <v>45253.440370370372</v>
      </c>
      <c r="D77" t="s">
        <v>101</v>
      </c>
      <c r="E77" t="s">
        <v>10</v>
      </c>
      <c r="F77" t="s">
        <v>32</v>
      </c>
      <c r="G77" t="s">
        <v>39</v>
      </c>
      <c r="H77" t="s">
        <v>102</v>
      </c>
      <c r="I77">
        <v>51</v>
      </c>
      <c r="K77">
        <v>10</v>
      </c>
    </row>
  </sheetData>
  <hyperlinks>
    <hyperlink ref="A2" location="'Síntese Resultados'!A1" display="Voltar para a página Síntese de Resultados" xr:uid="{98214C76-C9A1-4257-B824-E6FBCDC663FB}"/>
  </hyperlinks>
  <pageMargins left="0.7" right="0.7" top="0.75" bottom="0.75" header="0.3" footer="0.3"/>
  <drawing r:id="rId1"/>
  <tableParts count="1">
    <tablePart r:id="rId2"/>
  </tablePar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7BEB7-1B85-42C4-B2C4-22DE18CFD8BB}">
  <dimension ref="A2:K77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323</v>
      </c>
      <c r="C41" s="4">
        <v>45253.456678240742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323</v>
      </c>
      <c r="C42" s="4">
        <v>45253.456678240742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323</v>
      </c>
      <c r="C43" s="4">
        <v>45253.456678240742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323</v>
      </c>
      <c r="C44" s="4">
        <v>45253.456678240742</v>
      </c>
      <c r="D44" t="s">
        <v>21</v>
      </c>
      <c r="E44" t="s">
        <v>15</v>
      </c>
      <c r="F44" t="s">
        <v>22</v>
      </c>
      <c r="G44" t="s">
        <v>23</v>
      </c>
      <c r="H44" t="s">
        <v>126</v>
      </c>
      <c r="I44">
        <v>1</v>
      </c>
      <c r="K44">
        <v>10</v>
      </c>
    </row>
    <row r="45" spans="2:11" x14ac:dyDescent="0.25">
      <c r="B45" t="s">
        <v>323</v>
      </c>
      <c r="C45" s="4">
        <v>45253.456678240742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323</v>
      </c>
      <c r="C46" s="4">
        <v>45253.456678240742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323</v>
      </c>
      <c r="C47" s="4">
        <v>45253.456678240742</v>
      </c>
      <c r="D47" t="s">
        <v>31</v>
      </c>
      <c r="E47" t="s">
        <v>15</v>
      </c>
      <c r="F47" t="s">
        <v>32</v>
      </c>
      <c r="G47" t="s">
        <v>33</v>
      </c>
      <c r="H47" t="s">
        <v>324</v>
      </c>
      <c r="I47">
        <v>411</v>
      </c>
      <c r="K47">
        <v>10</v>
      </c>
    </row>
    <row r="48" spans="2:11" x14ac:dyDescent="0.25">
      <c r="B48" t="s">
        <v>323</v>
      </c>
      <c r="C48" s="4">
        <v>45253.456678240742</v>
      </c>
      <c r="D48" t="s">
        <v>254</v>
      </c>
      <c r="E48" t="s">
        <v>10</v>
      </c>
      <c r="F48" t="s">
        <v>11</v>
      </c>
      <c r="G48" t="s">
        <v>36</v>
      </c>
      <c r="H48" t="s">
        <v>255</v>
      </c>
      <c r="I48">
        <v>0</v>
      </c>
      <c r="K48">
        <v>10</v>
      </c>
    </row>
    <row r="49" spans="2:11" x14ac:dyDescent="0.25">
      <c r="B49" t="s">
        <v>323</v>
      </c>
      <c r="C49" s="4">
        <v>45253.456678240742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323</v>
      </c>
      <c r="C50" s="4">
        <v>45253.456678240742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323</v>
      </c>
      <c r="C51" s="4">
        <v>45253.456678240742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325</v>
      </c>
      <c r="K51">
        <v>10</v>
      </c>
    </row>
    <row r="52" spans="2:11" x14ac:dyDescent="0.25">
      <c r="B52" t="s">
        <v>323</v>
      </c>
      <c r="C52" s="4">
        <v>45253.456678240742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1</v>
      </c>
      <c r="K52">
        <v>10</v>
      </c>
    </row>
    <row r="53" spans="2:11" x14ac:dyDescent="0.25">
      <c r="B53" t="s">
        <v>323</v>
      </c>
      <c r="C53" s="4">
        <v>45253.456678240742</v>
      </c>
      <c r="D53" t="s">
        <v>130</v>
      </c>
      <c r="E53" t="s">
        <v>10</v>
      </c>
      <c r="F53" t="s">
        <v>11</v>
      </c>
      <c r="G53" t="s">
        <v>39</v>
      </c>
      <c r="H53" t="s">
        <v>131</v>
      </c>
      <c r="I53">
        <v>11</v>
      </c>
      <c r="K53">
        <v>10</v>
      </c>
    </row>
    <row r="54" spans="2:11" x14ac:dyDescent="0.25">
      <c r="B54" t="s">
        <v>323</v>
      </c>
      <c r="C54" s="4">
        <v>45253.456678240742</v>
      </c>
      <c r="D54" t="s">
        <v>132</v>
      </c>
      <c r="E54" t="s">
        <v>10</v>
      </c>
      <c r="F54" t="s">
        <v>11</v>
      </c>
      <c r="G54" t="s">
        <v>39</v>
      </c>
      <c r="H54" t="s">
        <v>133</v>
      </c>
      <c r="I54">
        <v>2</v>
      </c>
      <c r="K54">
        <v>10</v>
      </c>
    </row>
    <row r="55" spans="2:11" x14ac:dyDescent="0.25">
      <c r="B55" t="s">
        <v>323</v>
      </c>
      <c r="C55" s="4">
        <v>45253.456678240742</v>
      </c>
      <c r="D55" t="s">
        <v>51</v>
      </c>
      <c r="E55" t="s">
        <v>10</v>
      </c>
      <c r="F55" t="s">
        <v>11</v>
      </c>
      <c r="G55" t="s">
        <v>39</v>
      </c>
      <c r="H55" t="s">
        <v>52</v>
      </c>
      <c r="I55">
        <v>29</v>
      </c>
      <c r="K55">
        <v>10</v>
      </c>
    </row>
    <row r="56" spans="2:11" x14ac:dyDescent="0.25">
      <c r="B56" t="s">
        <v>323</v>
      </c>
      <c r="C56" s="4">
        <v>45253.456678240742</v>
      </c>
      <c r="D56" t="s">
        <v>53</v>
      </c>
      <c r="E56" t="s">
        <v>10</v>
      </c>
      <c r="F56" t="s">
        <v>11</v>
      </c>
      <c r="H56" t="s">
        <v>54</v>
      </c>
      <c r="I56">
        <v>29</v>
      </c>
      <c r="K56">
        <v>10</v>
      </c>
    </row>
    <row r="57" spans="2:11" x14ac:dyDescent="0.25">
      <c r="B57" t="s">
        <v>323</v>
      </c>
      <c r="C57" s="4">
        <v>45253.456678240742</v>
      </c>
      <c r="D57" t="s">
        <v>55</v>
      </c>
      <c r="E57" t="s">
        <v>10</v>
      </c>
      <c r="F57" t="s">
        <v>11</v>
      </c>
      <c r="H57" t="s">
        <v>56</v>
      </c>
      <c r="I57">
        <v>72</v>
      </c>
      <c r="K57">
        <v>10</v>
      </c>
    </row>
    <row r="58" spans="2:11" x14ac:dyDescent="0.25">
      <c r="B58" t="s">
        <v>323</v>
      </c>
      <c r="C58" s="4">
        <v>45253.456678240742</v>
      </c>
      <c r="D58" t="s">
        <v>57</v>
      </c>
      <c r="E58" t="s">
        <v>10</v>
      </c>
      <c r="F58" t="s">
        <v>11</v>
      </c>
      <c r="H58" t="s">
        <v>58</v>
      </c>
      <c r="I58">
        <v>1</v>
      </c>
      <c r="K58">
        <v>10</v>
      </c>
    </row>
    <row r="59" spans="2:11" x14ac:dyDescent="0.25">
      <c r="B59" t="s">
        <v>323</v>
      </c>
      <c r="C59" s="4">
        <v>45253.456678240742</v>
      </c>
      <c r="D59" t="s">
        <v>59</v>
      </c>
      <c r="E59" t="s">
        <v>10</v>
      </c>
      <c r="F59" t="s">
        <v>11</v>
      </c>
      <c r="H59" t="s">
        <v>60</v>
      </c>
      <c r="I59">
        <v>1</v>
      </c>
      <c r="K59">
        <v>10</v>
      </c>
    </row>
    <row r="60" spans="2:11" x14ac:dyDescent="0.25">
      <c r="B60" t="s">
        <v>323</v>
      </c>
      <c r="C60" s="4">
        <v>45253.456678240742</v>
      </c>
      <c r="D60" t="s">
        <v>61</v>
      </c>
      <c r="E60" t="s">
        <v>10</v>
      </c>
      <c r="F60" t="s">
        <v>11</v>
      </c>
      <c r="G60" t="s">
        <v>62</v>
      </c>
      <c r="H60" t="s">
        <v>63</v>
      </c>
      <c r="I60">
        <v>32</v>
      </c>
      <c r="K60">
        <v>10</v>
      </c>
    </row>
    <row r="61" spans="2:11" x14ac:dyDescent="0.25">
      <c r="B61" t="s">
        <v>323</v>
      </c>
      <c r="C61" s="4">
        <v>45253.456678240742</v>
      </c>
      <c r="D61" t="s">
        <v>67</v>
      </c>
      <c r="E61" t="s">
        <v>10</v>
      </c>
      <c r="F61" t="s">
        <v>11</v>
      </c>
      <c r="G61" t="s">
        <v>62</v>
      </c>
      <c r="H61" t="s">
        <v>68</v>
      </c>
      <c r="I61">
        <v>59</v>
      </c>
      <c r="K61">
        <v>10</v>
      </c>
    </row>
    <row r="62" spans="2:11" x14ac:dyDescent="0.25">
      <c r="B62" t="s">
        <v>323</v>
      </c>
      <c r="C62" s="4">
        <v>45253.456678240742</v>
      </c>
      <c r="D62" t="s">
        <v>69</v>
      </c>
      <c r="E62" t="s">
        <v>10</v>
      </c>
      <c r="F62" t="s">
        <v>11</v>
      </c>
      <c r="G62" t="s">
        <v>62</v>
      </c>
      <c r="H62" t="s">
        <v>70</v>
      </c>
      <c r="I62">
        <v>19</v>
      </c>
      <c r="K62">
        <v>10</v>
      </c>
    </row>
    <row r="63" spans="2:11" x14ac:dyDescent="0.25">
      <c r="B63" t="s">
        <v>323</v>
      </c>
      <c r="C63" s="4">
        <v>45253.456678240742</v>
      </c>
      <c r="D63" t="s">
        <v>71</v>
      </c>
      <c r="E63" t="s">
        <v>10</v>
      </c>
      <c r="F63" t="s">
        <v>11</v>
      </c>
      <c r="G63" t="s">
        <v>36</v>
      </c>
      <c r="H63" t="s">
        <v>72</v>
      </c>
      <c r="I63">
        <v>218</v>
      </c>
      <c r="K63">
        <v>10</v>
      </c>
    </row>
    <row r="64" spans="2:11" x14ac:dyDescent="0.25">
      <c r="B64" t="s">
        <v>323</v>
      </c>
      <c r="C64" s="4">
        <v>45253.456678240742</v>
      </c>
      <c r="D64" t="s">
        <v>73</v>
      </c>
      <c r="E64" t="s">
        <v>10</v>
      </c>
      <c r="F64" t="s">
        <v>11</v>
      </c>
      <c r="G64" t="s">
        <v>62</v>
      </c>
      <c r="H64" t="s">
        <v>74</v>
      </c>
      <c r="I64">
        <v>53</v>
      </c>
      <c r="K64">
        <v>10</v>
      </c>
    </row>
    <row r="65" spans="2:11" x14ac:dyDescent="0.25">
      <c r="B65" t="s">
        <v>323</v>
      </c>
      <c r="C65" s="4">
        <v>45253.456678240742</v>
      </c>
      <c r="D65" t="s">
        <v>75</v>
      </c>
      <c r="E65" t="s">
        <v>10</v>
      </c>
      <c r="F65" t="s">
        <v>32</v>
      </c>
      <c r="G65" t="s">
        <v>76</v>
      </c>
      <c r="H65" t="s">
        <v>77</v>
      </c>
      <c r="I65">
        <v>1</v>
      </c>
      <c r="K65">
        <v>10</v>
      </c>
    </row>
    <row r="66" spans="2:11" x14ac:dyDescent="0.25">
      <c r="B66" t="s">
        <v>323</v>
      </c>
      <c r="C66" s="4">
        <v>45253.456678240742</v>
      </c>
      <c r="D66" t="s">
        <v>78</v>
      </c>
      <c r="E66" t="s">
        <v>10</v>
      </c>
      <c r="F66" t="s">
        <v>32</v>
      </c>
      <c r="G66" t="s">
        <v>79</v>
      </c>
      <c r="H66" t="s">
        <v>80</v>
      </c>
      <c r="I66">
        <v>30</v>
      </c>
      <c r="K66">
        <v>10</v>
      </c>
    </row>
    <row r="67" spans="2:11" x14ac:dyDescent="0.25">
      <c r="B67" t="s">
        <v>323</v>
      </c>
      <c r="C67" s="4">
        <v>45253.456678240742</v>
      </c>
      <c r="D67" t="s">
        <v>119</v>
      </c>
      <c r="E67" t="s">
        <v>15</v>
      </c>
      <c r="F67" t="s">
        <v>22</v>
      </c>
      <c r="G67" t="s">
        <v>120</v>
      </c>
      <c r="H67" t="s">
        <v>144</v>
      </c>
      <c r="I67">
        <v>1</v>
      </c>
      <c r="K67">
        <v>10</v>
      </c>
    </row>
    <row r="68" spans="2:11" x14ac:dyDescent="0.25">
      <c r="B68" t="s">
        <v>323</v>
      </c>
      <c r="C68" s="4">
        <v>45253.456678240742</v>
      </c>
      <c r="D68" t="s">
        <v>83</v>
      </c>
      <c r="E68" t="s">
        <v>10</v>
      </c>
      <c r="F68" t="s">
        <v>11</v>
      </c>
      <c r="G68" t="s">
        <v>84</v>
      </c>
      <c r="H68" t="s">
        <v>85</v>
      </c>
      <c r="I68">
        <v>1</v>
      </c>
      <c r="K68">
        <v>10</v>
      </c>
    </row>
    <row r="69" spans="2:11" x14ac:dyDescent="0.25">
      <c r="B69" t="s">
        <v>323</v>
      </c>
      <c r="C69" s="4">
        <v>45253.456678240742</v>
      </c>
      <c r="D69" t="s">
        <v>86</v>
      </c>
      <c r="E69" t="s">
        <v>10</v>
      </c>
      <c r="F69" t="s">
        <v>32</v>
      </c>
      <c r="G69" t="s">
        <v>87</v>
      </c>
      <c r="H69" t="s">
        <v>88</v>
      </c>
      <c r="I69">
        <v>1</v>
      </c>
      <c r="K69">
        <v>10</v>
      </c>
    </row>
    <row r="70" spans="2:11" x14ac:dyDescent="0.25">
      <c r="B70" t="s">
        <v>323</v>
      </c>
      <c r="C70" s="4">
        <v>45253.456678240742</v>
      </c>
      <c r="D70" t="s">
        <v>135</v>
      </c>
      <c r="E70" t="s">
        <v>10</v>
      </c>
      <c r="F70" t="s">
        <v>32</v>
      </c>
      <c r="G70" t="s">
        <v>39</v>
      </c>
      <c r="H70" t="s">
        <v>136</v>
      </c>
      <c r="I70">
        <v>1</v>
      </c>
      <c r="K70">
        <v>10</v>
      </c>
    </row>
    <row r="71" spans="2:11" x14ac:dyDescent="0.25">
      <c r="B71" t="s">
        <v>323</v>
      </c>
      <c r="C71" s="4">
        <v>45253.456678240742</v>
      </c>
      <c r="D71" t="s">
        <v>89</v>
      </c>
      <c r="E71" t="s">
        <v>10</v>
      </c>
      <c r="F71" t="s">
        <v>32</v>
      </c>
      <c r="G71" t="s">
        <v>39</v>
      </c>
      <c r="H71" t="s">
        <v>90</v>
      </c>
      <c r="I71">
        <v>1</v>
      </c>
      <c r="K71">
        <v>10</v>
      </c>
    </row>
    <row r="72" spans="2:11" x14ac:dyDescent="0.25">
      <c r="B72" t="s">
        <v>323</v>
      </c>
      <c r="C72" s="4">
        <v>45253.456678240742</v>
      </c>
      <c r="D72" t="s">
        <v>91</v>
      </c>
      <c r="E72" t="s">
        <v>10</v>
      </c>
      <c r="F72" t="s">
        <v>32</v>
      </c>
      <c r="G72" t="s">
        <v>39</v>
      </c>
      <c r="H72" t="s">
        <v>92</v>
      </c>
      <c r="I72">
        <v>1</v>
      </c>
      <c r="K72">
        <v>10</v>
      </c>
    </row>
    <row r="73" spans="2:11" x14ac:dyDescent="0.25">
      <c r="B73" t="s">
        <v>323</v>
      </c>
      <c r="C73" s="4">
        <v>45253.456678240742</v>
      </c>
      <c r="D73" t="s">
        <v>93</v>
      </c>
      <c r="E73" t="s">
        <v>10</v>
      </c>
      <c r="F73" t="s">
        <v>32</v>
      </c>
      <c r="G73" t="s">
        <v>87</v>
      </c>
      <c r="H73" t="s">
        <v>94</v>
      </c>
      <c r="I73">
        <v>2</v>
      </c>
      <c r="K73">
        <v>10</v>
      </c>
    </row>
    <row r="74" spans="2:11" x14ac:dyDescent="0.25">
      <c r="B74" t="s">
        <v>323</v>
      </c>
      <c r="C74" s="4">
        <v>45253.456678240742</v>
      </c>
      <c r="D74" t="s">
        <v>95</v>
      </c>
      <c r="E74" t="s">
        <v>10</v>
      </c>
      <c r="F74" t="s">
        <v>32</v>
      </c>
      <c r="G74" t="s">
        <v>39</v>
      </c>
      <c r="H74" t="s">
        <v>96</v>
      </c>
      <c r="I74">
        <v>2</v>
      </c>
      <c r="K74">
        <v>10</v>
      </c>
    </row>
    <row r="75" spans="2:11" x14ac:dyDescent="0.25">
      <c r="B75" t="s">
        <v>323</v>
      </c>
      <c r="C75" s="4">
        <v>45253.456678240742</v>
      </c>
      <c r="D75" t="s">
        <v>97</v>
      </c>
      <c r="E75" t="s">
        <v>10</v>
      </c>
      <c r="F75" t="s">
        <v>32</v>
      </c>
      <c r="G75" t="s">
        <v>39</v>
      </c>
      <c r="H75" t="s">
        <v>98</v>
      </c>
      <c r="I75">
        <v>2</v>
      </c>
      <c r="K75">
        <v>10</v>
      </c>
    </row>
    <row r="76" spans="2:11" x14ac:dyDescent="0.25">
      <c r="B76" t="s">
        <v>323</v>
      </c>
      <c r="C76" s="4">
        <v>45253.456678240742</v>
      </c>
      <c r="D76" t="s">
        <v>99</v>
      </c>
      <c r="E76" t="s">
        <v>10</v>
      </c>
      <c r="F76" t="s">
        <v>32</v>
      </c>
      <c r="G76" t="s">
        <v>39</v>
      </c>
      <c r="H76" t="s">
        <v>100</v>
      </c>
      <c r="I76">
        <v>281</v>
      </c>
      <c r="K76">
        <v>10</v>
      </c>
    </row>
    <row r="77" spans="2:11" x14ac:dyDescent="0.25">
      <c r="B77" t="s">
        <v>323</v>
      </c>
      <c r="C77" s="4">
        <v>45253.456678240742</v>
      </c>
      <c r="D77" t="s">
        <v>101</v>
      </c>
      <c r="E77" t="s">
        <v>10</v>
      </c>
      <c r="F77" t="s">
        <v>32</v>
      </c>
      <c r="G77" t="s">
        <v>39</v>
      </c>
      <c r="H77" t="s">
        <v>102</v>
      </c>
      <c r="I77">
        <v>71</v>
      </c>
      <c r="K77">
        <v>10</v>
      </c>
    </row>
  </sheetData>
  <hyperlinks>
    <hyperlink ref="A2" location="'Síntese Resultados'!A1" display="Voltar para a página Síntese de Resultados" xr:uid="{F8AC4B3B-8235-4DDD-96D5-436873F6D36F}"/>
  </hyperlinks>
  <pageMargins left="0.7" right="0.7" top="0.75" bottom="0.75" header="0.3" footer="0.3"/>
  <drawing r:id="rId1"/>
  <tableParts count="1">
    <tablePart r:id="rId2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E3C23-61E9-4EEC-A30B-6BDFE26EE075}">
  <dimension ref="A2:K78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327</v>
      </c>
      <c r="C41" s="4">
        <v>45253.486284722225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327</v>
      </c>
      <c r="C42" s="4">
        <v>45253.486284722225</v>
      </c>
      <c r="D42" t="s">
        <v>167</v>
      </c>
      <c r="E42" t="s">
        <v>15</v>
      </c>
      <c r="F42" t="s">
        <v>22</v>
      </c>
      <c r="G42" t="s">
        <v>168</v>
      </c>
      <c r="H42" t="s">
        <v>275</v>
      </c>
      <c r="I42">
        <v>1</v>
      </c>
      <c r="K42">
        <v>10</v>
      </c>
    </row>
    <row r="43" spans="2:11" x14ac:dyDescent="0.25">
      <c r="B43" t="s">
        <v>327</v>
      </c>
      <c r="C43" s="4">
        <v>45253.486284722225</v>
      </c>
      <c r="D43" t="s">
        <v>16</v>
      </c>
      <c r="E43" t="s">
        <v>15</v>
      </c>
      <c r="F43" t="s">
        <v>11</v>
      </c>
      <c r="G43" t="s">
        <v>17</v>
      </c>
      <c r="H43" t="s">
        <v>18</v>
      </c>
      <c r="I43">
        <v>1</v>
      </c>
      <c r="K43">
        <v>10</v>
      </c>
    </row>
    <row r="44" spans="2:11" x14ac:dyDescent="0.25">
      <c r="B44" t="s">
        <v>327</v>
      </c>
      <c r="C44" s="4">
        <v>45253.486284722225</v>
      </c>
      <c r="D44" t="s">
        <v>19</v>
      </c>
      <c r="E44" t="s">
        <v>15</v>
      </c>
      <c r="F44" t="s">
        <v>11</v>
      </c>
      <c r="G44" t="s">
        <v>17</v>
      </c>
      <c r="H44" t="s">
        <v>20</v>
      </c>
      <c r="I44">
        <v>2</v>
      </c>
      <c r="K44">
        <v>10</v>
      </c>
    </row>
    <row r="45" spans="2:11" x14ac:dyDescent="0.25">
      <c r="B45" t="s">
        <v>327</v>
      </c>
      <c r="C45" s="4">
        <v>45253.486284722225</v>
      </c>
      <c r="D45" t="s">
        <v>21</v>
      </c>
      <c r="E45" t="s">
        <v>15</v>
      </c>
      <c r="F45" t="s">
        <v>22</v>
      </c>
      <c r="G45" t="s">
        <v>23</v>
      </c>
      <c r="H45" t="s">
        <v>175</v>
      </c>
      <c r="I45">
        <v>5</v>
      </c>
      <c r="K45">
        <v>10</v>
      </c>
    </row>
    <row r="46" spans="2:11" x14ac:dyDescent="0.25">
      <c r="B46" t="s">
        <v>327</v>
      </c>
      <c r="C46" s="4">
        <v>45253.486284722225</v>
      </c>
      <c r="D46" t="s">
        <v>25</v>
      </c>
      <c r="E46" t="s">
        <v>10</v>
      </c>
      <c r="F46" t="s">
        <v>11</v>
      </c>
      <c r="G46" t="s">
        <v>26</v>
      </c>
      <c r="H46" t="s">
        <v>27</v>
      </c>
      <c r="I46">
        <v>0</v>
      </c>
      <c r="K46">
        <v>10</v>
      </c>
    </row>
    <row r="47" spans="2:11" x14ac:dyDescent="0.25">
      <c r="B47" t="s">
        <v>327</v>
      </c>
      <c r="C47" s="4">
        <v>45253.486284722225</v>
      </c>
      <c r="D47" t="s">
        <v>28</v>
      </c>
      <c r="E47" t="s">
        <v>10</v>
      </c>
      <c r="F47" t="s">
        <v>11</v>
      </c>
      <c r="G47" t="s">
        <v>29</v>
      </c>
      <c r="H47" t="s">
        <v>30</v>
      </c>
      <c r="I47">
        <v>3</v>
      </c>
      <c r="K47">
        <v>10</v>
      </c>
    </row>
    <row r="48" spans="2:11" x14ac:dyDescent="0.25">
      <c r="B48" t="s">
        <v>327</v>
      </c>
      <c r="C48" s="4">
        <v>45253.486284722225</v>
      </c>
      <c r="D48" t="s">
        <v>31</v>
      </c>
      <c r="E48" t="s">
        <v>15</v>
      </c>
      <c r="F48" t="s">
        <v>32</v>
      </c>
      <c r="G48" t="s">
        <v>33</v>
      </c>
      <c r="H48" t="s">
        <v>330</v>
      </c>
      <c r="I48">
        <v>258</v>
      </c>
      <c r="K48">
        <v>10</v>
      </c>
    </row>
    <row r="49" spans="2:11" x14ac:dyDescent="0.25">
      <c r="B49" t="s">
        <v>327</v>
      </c>
      <c r="C49" s="4">
        <v>45253.486284722225</v>
      </c>
      <c r="D49" t="s">
        <v>35</v>
      </c>
      <c r="E49" t="s">
        <v>15</v>
      </c>
      <c r="F49" t="s">
        <v>11</v>
      </c>
      <c r="G49" t="s">
        <v>36</v>
      </c>
      <c r="H49" t="s">
        <v>183</v>
      </c>
      <c r="I49">
        <v>2</v>
      </c>
      <c r="K49">
        <v>10</v>
      </c>
    </row>
    <row r="50" spans="2:11" x14ac:dyDescent="0.25">
      <c r="B50" t="s">
        <v>327</v>
      </c>
      <c r="C50" s="4">
        <v>45253.486284722225</v>
      </c>
      <c r="D50" t="s">
        <v>38</v>
      </c>
      <c r="E50" t="s">
        <v>10</v>
      </c>
      <c r="F50" t="s">
        <v>11</v>
      </c>
      <c r="G50" t="s">
        <v>39</v>
      </c>
      <c r="H50" t="s">
        <v>40</v>
      </c>
      <c r="I50">
        <v>0</v>
      </c>
      <c r="K50">
        <v>10</v>
      </c>
    </row>
    <row r="51" spans="2:11" x14ac:dyDescent="0.25">
      <c r="B51" t="s">
        <v>327</v>
      </c>
      <c r="C51" s="4">
        <v>45253.486284722225</v>
      </c>
      <c r="D51" t="s">
        <v>41</v>
      </c>
      <c r="E51" t="s">
        <v>15</v>
      </c>
      <c r="F51" t="s">
        <v>11</v>
      </c>
      <c r="G51" t="s">
        <v>42</v>
      </c>
      <c r="H51" t="s">
        <v>43</v>
      </c>
      <c r="I51">
        <v>1</v>
      </c>
      <c r="J51" t="s">
        <v>44</v>
      </c>
      <c r="K51">
        <v>10</v>
      </c>
    </row>
    <row r="52" spans="2:11" x14ac:dyDescent="0.25">
      <c r="B52" t="s">
        <v>327</v>
      </c>
      <c r="C52" s="4">
        <v>45253.486284722225</v>
      </c>
      <c r="D52" t="s">
        <v>45</v>
      </c>
      <c r="E52" t="s">
        <v>10</v>
      </c>
      <c r="F52" t="s">
        <v>11</v>
      </c>
      <c r="G52" t="s">
        <v>46</v>
      </c>
      <c r="H52" t="s">
        <v>47</v>
      </c>
      <c r="I52">
        <v>1</v>
      </c>
      <c r="J52" t="s">
        <v>331</v>
      </c>
      <c r="K52">
        <v>10</v>
      </c>
    </row>
    <row r="53" spans="2:11" x14ac:dyDescent="0.25">
      <c r="B53" t="s">
        <v>327</v>
      </c>
      <c r="C53" s="4">
        <v>45253.486284722225</v>
      </c>
      <c r="D53" t="s">
        <v>49</v>
      </c>
      <c r="E53" t="s">
        <v>10</v>
      </c>
      <c r="F53" t="s">
        <v>11</v>
      </c>
      <c r="G53" t="s">
        <v>39</v>
      </c>
      <c r="H53" t="s">
        <v>50</v>
      </c>
      <c r="I53">
        <v>5</v>
      </c>
      <c r="K53">
        <v>10</v>
      </c>
    </row>
    <row r="54" spans="2:11" x14ac:dyDescent="0.25">
      <c r="B54" t="s">
        <v>327</v>
      </c>
      <c r="C54" s="4">
        <v>45253.486284722225</v>
      </c>
      <c r="D54" t="s">
        <v>130</v>
      </c>
      <c r="E54" t="s">
        <v>10</v>
      </c>
      <c r="F54" t="s">
        <v>11</v>
      </c>
      <c r="G54" t="s">
        <v>39</v>
      </c>
      <c r="H54" t="s">
        <v>131</v>
      </c>
      <c r="I54">
        <v>2</v>
      </c>
      <c r="K54">
        <v>10</v>
      </c>
    </row>
    <row r="55" spans="2:11" x14ac:dyDescent="0.25">
      <c r="B55" t="s">
        <v>327</v>
      </c>
      <c r="C55" s="4">
        <v>45253.486284722225</v>
      </c>
      <c r="D55" t="s">
        <v>132</v>
      </c>
      <c r="E55" t="s">
        <v>10</v>
      </c>
      <c r="F55" t="s">
        <v>11</v>
      </c>
      <c r="G55" t="s">
        <v>39</v>
      </c>
      <c r="H55" t="s">
        <v>133</v>
      </c>
      <c r="I55">
        <v>1</v>
      </c>
      <c r="K55">
        <v>10</v>
      </c>
    </row>
    <row r="56" spans="2:11" x14ac:dyDescent="0.25">
      <c r="B56" t="s">
        <v>327</v>
      </c>
      <c r="C56" s="4">
        <v>45253.486284722225</v>
      </c>
      <c r="D56" t="s">
        <v>51</v>
      </c>
      <c r="E56" t="s">
        <v>10</v>
      </c>
      <c r="F56" t="s">
        <v>11</v>
      </c>
      <c r="G56" t="s">
        <v>39</v>
      </c>
      <c r="H56" t="s">
        <v>52</v>
      </c>
      <c r="I56">
        <v>10</v>
      </c>
      <c r="K56">
        <v>10</v>
      </c>
    </row>
    <row r="57" spans="2:11" x14ac:dyDescent="0.25">
      <c r="B57" t="s">
        <v>327</v>
      </c>
      <c r="C57" s="4">
        <v>45253.486284722225</v>
      </c>
      <c r="D57" t="s">
        <v>53</v>
      </c>
      <c r="E57" t="s">
        <v>10</v>
      </c>
      <c r="F57" t="s">
        <v>11</v>
      </c>
      <c r="H57" t="s">
        <v>54</v>
      </c>
      <c r="I57">
        <v>10</v>
      </c>
      <c r="K57">
        <v>10</v>
      </c>
    </row>
    <row r="58" spans="2:11" x14ac:dyDescent="0.25">
      <c r="B58" t="s">
        <v>327</v>
      </c>
      <c r="C58" s="4">
        <v>45253.486284722225</v>
      </c>
      <c r="D58" t="s">
        <v>55</v>
      </c>
      <c r="E58" t="s">
        <v>10</v>
      </c>
      <c r="F58" t="s">
        <v>11</v>
      </c>
      <c r="H58" t="s">
        <v>56</v>
      </c>
      <c r="I58">
        <v>12</v>
      </c>
      <c r="K58">
        <v>10</v>
      </c>
    </row>
    <row r="59" spans="2:11" x14ac:dyDescent="0.25">
      <c r="B59" t="s">
        <v>327</v>
      </c>
      <c r="C59" s="4">
        <v>45253.486284722225</v>
      </c>
      <c r="D59" t="s">
        <v>57</v>
      </c>
      <c r="E59" t="s">
        <v>10</v>
      </c>
      <c r="F59" t="s">
        <v>11</v>
      </c>
      <c r="H59" t="s">
        <v>58</v>
      </c>
      <c r="I59">
        <v>3</v>
      </c>
      <c r="K59">
        <v>10</v>
      </c>
    </row>
    <row r="60" spans="2:11" x14ac:dyDescent="0.25">
      <c r="B60" t="s">
        <v>327</v>
      </c>
      <c r="C60" s="4">
        <v>45253.486284722225</v>
      </c>
      <c r="D60" t="s">
        <v>59</v>
      </c>
      <c r="E60" t="s">
        <v>10</v>
      </c>
      <c r="F60" t="s">
        <v>11</v>
      </c>
      <c r="H60" t="s">
        <v>60</v>
      </c>
      <c r="I60">
        <v>1</v>
      </c>
      <c r="K60">
        <v>10</v>
      </c>
    </row>
    <row r="61" spans="2:11" x14ac:dyDescent="0.25">
      <c r="B61" t="s">
        <v>327</v>
      </c>
      <c r="C61" s="4">
        <v>45253.486284722225</v>
      </c>
      <c r="D61" t="s">
        <v>61</v>
      </c>
      <c r="E61" t="s">
        <v>10</v>
      </c>
      <c r="F61" t="s">
        <v>11</v>
      </c>
      <c r="G61" t="s">
        <v>62</v>
      </c>
      <c r="H61" t="s">
        <v>63</v>
      </c>
      <c r="I61">
        <v>2</v>
      </c>
      <c r="K61">
        <v>10</v>
      </c>
    </row>
    <row r="62" spans="2:11" x14ac:dyDescent="0.25">
      <c r="B62" t="s">
        <v>327</v>
      </c>
      <c r="C62" s="4">
        <v>45253.486284722225</v>
      </c>
      <c r="D62" t="s">
        <v>67</v>
      </c>
      <c r="E62" t="s">
        <v>10</v>
      </c>
      <c r="F62" t="s">
        <v>11</v>
      </c>
      <c r="G62" t="s">
        <v>62</v>
      </c>
      <c r="H62" t="s">
        <v>68</v>
      </c>
      <c r="I62">
        <v>31</v>
      </c>
      <c r="K62">
        <v>10</v>
      </c>
    </row>
    <row r="63" spans="2:11" x14ac:dyDescent="0.25">
      <c r="B63" t="s">
        <v>327</v>
      </c>
      <c r="C63" s="4">
        <v>45253.486284722225</v>
      </c>
      <c r="D63" t="s">
        <v>69</v>
      </c>
      <c r="E63" t="s">
        <v>10</v>
      </c>
      <c r="F63" t="s">
        <v>11</v>
      </c>
      <c r="G63" t="s">
        <v>62</v>
      </c>
      <c r="H63" t="s">
        <v>70</v>
      </c>
      <c r="I63">
        <v>9</v>
      </c>
      <c r="K63">
        <v>10</v>
      </c>
    </row>
    <row r="64" spans="2:11" x14ac:dyDescent="0.25">
      <c r="B64" t="s">
        <v>327</v>
      </c>
      <c r="C64" s="4">
        <v>45253.486284722225</v>
      </c>
      <c r="D64" t="s">
        <v>71</v>
      </c>
      <c r="E64" t="s">
        <v>10</v>
      </c>
      <c r="F64" t="s">
        <v>11</v>
      </c>
      <c r="G64" t="s">
        <v>36</v>
      </c>
      <c r="H64" t="s">
        <v>72</v>
      </c>
      <c r="I64">
        <v>165</v>
      </c>
      <c r="K64">
        <v>10</v>
      </c>
    </row>
    <row r="65" spans="2:11" x14ac:dyDescent="0.25">
      <c r="B65" t="s">
        <v>327</v>
      </c>
      <c r="C65" s="4">
        <v>45253.486284722225</v>
      </c>
      <c r="D65" t="s">
        <v>73</v>
      </c>
      <c r="E65" t="s">
        <v>10</v>
      </c>
      <c r="F65" t="s">
        <v>11</v>
      </c>
      <c r="G65" t="s">
        <v>62</v>
      </c>
      <c r="H65" t="s">
        <v>74</v>
      </c>
      <c r="I65">
        <v>66</v>
      </c>
      <c r="K65">
        <v>10</v>
      </c>
    </row>
    <row r="66" spans="2:11" x14ac:dyDescent="0.25">
      <c r="B66" t="s">
        <v>327</v>
      </c>
      <c r="C66" s="4">
        <v>45253.486284722225</v>
      </c>
      <c r="D66" t="s">
        <v>75</v>
      </c>
      <c r="E66" t="s">
        <v>10</v>
      </c>
      <c r="F66" t="s">
        <v>32</v>
      </c>
      <c r="G66" t="s">
        <v>76</v>
      </c>
      <c r="H66" t="s">
        <v>77</v>
      </c>
      <c r="I66">
        <v>1</v>
      </c>
      <c r="K66">
        <v>10</v>
      </c>
    </row>
    <row r="67" spans="2:11" x14ac:dyDescent="0.25">
      <c r="B67" t="s">
        <v>327</v>
      </c>
      <c r="C67" s="4">
        <v>45253.486284722225</v>
      </c>
      <c r="D67" t="s">
        <v>78</v>
      </c>
      <c r="E67" t="s">
        <v>10</v>
      </c>
      <c r="F67" t="s">
        <v>32</v>
      </c>
      <c r="G67" t="s">
        <v>79</v>
      </c>
      <c r="H67" t="s">
        <v>80</v>
      </c>
      <c r="I67">
        <v>11</v>
      </c>
      <c r="K67">
        <v>10</v>
      </c>
    </row>
    <row r="68" spans="2:11" x14ac:dyDescent="0.25">
      <c r="B68" t="s">
        <v>327</v>
      </c>
      <c r="C68" s="4">
        <v>45253.486284722225</v>
      </c>
      <c r="D68" t="s">
        <v>119</v>
      </c>
      <c r="E68" t="s">
        <v>15</v>
      </c>
      <c r="F68" t="s">
        <v>22</v>
      </c>
      <c r="G68" t="s">
        <v>120</v>
      </c>
      <c r="H68" t="s">
        <v>144</v>
      </c>
      <c r="I68">
        <v>1</v>
      </c>
      <c r="K68">
        <v>10</v>
      </c>
    </row>
    <row r="69" spans="2:11" x14ac:dyDescent="0.25">
      <c r="B69" t="s">
        <v>327</v>
      </c>
      <c r="C69" s="4">
        <v>45253.486284722225</v>
      </c>
      <c r="D69" t="s">
        <v>83</v>
      </c>
      <c r="E69" t="s">
        <v>10</v>
      </c>
      <c r="F69" t="s">
        <v>11</v>
      </c>
      <c r="G69" t="s">
        <v>84</v>
      </c>
      <c r="H69" t="s">
        <v>85</v>
      </c>
      <c r="I69">
        <v>1</v>
      </c>
      <c r="K69">
        <v>10</v>
      </c>
    </row>
    <row r="70" spans="2:11" x14ac:dyDescent="0.25">
      <c r="B70" t="s">
        <v>327</v>
      </c>
      <c r="C70" s="4">
        <v>45253.486284722225</v>
      </c>
      <c r="D70" t="s">
        <v>86</v>
      </c>
      <c r="E70" t="s">
        <v>10</v>
      </c>
      <c r="F70" t="s">
        <v>32</v>
      </c>
      <c r="G70" t="s">
        <v>87</v>
      </c>
      <c r="H70" t="s">
        <v>88</v>
      </c>
      <c r="I70">
        <v>1</v>
      </c>
      <c r="K70">
        <v>10</v>
      </c>
    </row>
    <row r="71" spans="2:11" x14ac:dyDescent="0.25">
      <c r="B71" t="s">
        <v>327</v>
      </c>
      <c r="C71" s="4">
        <v>45253.486284722225</v>
      </c>
      <c r="D71" t="s">
        <v>135</v>
      </c>
      <c r="E71" t="s">
        <v>10</v>
      </c>
      <c r="F71" t="s">
        <v>32</v>
      </c>
      <c r="G71" t="s">
        <v>39</v>
      </c>
      <c r="H71" t="s">
        <v>136</v>
      </c>
      <c r="I71">
        <v>1</v>
      </c>
      <c r="K71">
        <v>10</v>
      </c>
    </row>
    <row r="72" spans="2:11" x14ac:dyDescent="0.25">
      <c r="B72" t="s">
        <v>327</v>
      </c>
      <c r="C72" s="4">
        <v>45253.486284722225</v>
      </c>
      <c r="D72" t="s">
        <v>89</v>
      </c>
      <c r="E72" t="s">
        <v>10</v>
      </c>
      <c r="F72" t="s">
        <v>32</v>
      </c>
      <c r="G72" t="s">
        <v>39</v>
      </c>
      <c r="H72" t="s">
        <v>90</v>
      </c>
      <c r="I72">
        <v>1</v>
      </c>
      <c r="K72">
        <v>10</v>
      </c>
    </row>
    <row r="73" spans="2:11" x14ac:dyDescent="0.25">
      <c r="B73" t="s">
        <v>327</v>
      </c>
      <c r="C73" s="4">
        <v>45253.486284722225</v>
      </c>
      <c r="D73" t="s">
        <v>91</v>
      </c>
      <c r="E73" t="s">
        <v>10</v>
      </c>
      <c r="F73" t="s">
        <v>32</v>
      </c>
      <c r="G73" t="s">
        <v>39</v>
      </c>
      <c r="H73" t="s">
        <v>92</v>
      </c>
      <c r="I73">
        <v>1</v>
      </c>
      <c r="K73">
        <v>10</v>
      </c>
    </row>
    <row r="74" spans="2:11" x14ac:dyDescent="0.25">
      <c r="B74" t="s">
        <v>327</v>
      </c>
      <c r="C74" s="4">
        <v>45253.486284722225</v>
      </c>
      <c r="D74" t="s">
        <v>93</v>
      </c>
      <c r="E74" t="s">
        <v>10</v>
      </c>
      <c r="F74" t="s">
        <v>32</v>
      </c>
      <c r="G74" t="s">
        <v>87</v>
      </c>
      <c r="H74" t="s">
        <v>94</v>
      </c>
      <c r="I74">
        <v>2</v>
      </c>
      <c r="K74">
        <v>10</v>
      </c>
    </row>
    <row r="75" spans="2:11" x14ac:dyDescent="0.25">
      <c r="B75" t="s">
        <v>327</v>
      </c>
      <c r="C75" s="4">
        <v>45253.486284722225</v>
      </c>
      <c r="D75" t="s">
        <v>95</v>
      </c>
      <c r="E75" t="s">
        <v>10</v>
      </c>
      <c r="F75" t="s">
        <v>32</v>
      </c>
      <c r="G75" t="s">
        <v>39</v>
      </c>
      <c r="H75" t="s">
        <v>96</v>
      </c>
      <c r="I75">
        <v>2</v>
      </c>
      <c r="K75">
        <v>10</v>
      </c>
    </row>
    <row r="76" spans="2:11" x14ac:dyDescent="0.25">
      <c r="B76" t="s">
        <v>327</v>
      </c>
      <c r="C76" s="4">
        <v>45253.486284722225</v>
      </c>
      <c r="D76" t="s">
        <v>97</v>
      </c>
      <c r="E76" t="s">
        <v>10</v>
      </c>
      <c r="F76" t="s">
        <v>32</v>
      </c>
      <c r="G76" t="s">
        <v>39</v>
      </c>
      <c r="H76" t="s">
        <v>98</v>
      </c>
      <c r="I76">
        <v>2</v>
      </c>
      <c r="K76">
        <v>10</v>
      </c>
    </row>
    <row r="77" spans="2:11" x14ac:dyDescent="0.25">
      <c r="B77" t="s">
        <v>327</v>
      </c>
      <c r="C77" s="4">
        <v>45253.486284722225</v>
      </c>
      <c r="D77" t="s">
        <v>99</v>
      </c>
      <c r="E77" t="s">
        <v>10</v>
      </c>
      <c r="F77" t="s">
        <v>32</v>
      </c>
      <c r="G77" t="s">
        <v>39</v>
      </c>
      <c r="H77" t="s">
        <v>100</v>
      </c>
      <c r="I77">
        <v>201</v>
      </c>
      <c r="K77">
        <v>10</v>
      </c>
    </row>
    <row r="78" spans="2:11" x14ac:dyDescent="0.25">
      <c r="B78" t="s">
        <v>327</v>
      </c>
      <c r="C78" s="4">
        <v>45253.486284722225</v>
      </c>
      <c r="D78" t="s">
        <v>101</v>
      </c>
      <c r="E78" t="s">
        <v>10</v>
      </c>
      <c r="F78" t="s">
        <v>32</v>
      </c>
      <c r="G78" t="s">
        <v>39</v>
      </c>
      <c r="H78" t="s">
        <v>102</v>
      </c>
      <c r="I78">
        <v>47</v>
      </c>
      <c r="K78">
        <v>10</v>
      </c>
    </row>
  </sheetData>
  <hyperlinks>
    <hyperlink ref="A2" location="'Síntese Resultados'!A1" display="Voltar para a página Síntese de Resultados" xr:uid="{626D41C9-0111-41EA-BD36-522191F7DB54}"/>
  </hyperlinks>
  <pageMargins left="0.7" right="0.7" top="0.75" bottom="0.75" header="0.3" footer="0.3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6F460-E071-446B-BF9B-BA1AF15D0714}">
  <dimension ref="A2:K78"/>
  <sheetViews>
    <sheetView topLeftCell="A26" workbookViewId="0">
      <selection activeCell="H40" sqref="H40"/>
    </sheetView>
  </sheetViews>
  <sheetFormatPr defaultRowHeight="15" x14ac:dyDescent="0.25"/>
  <cols>
    <col min="2" max="2" width="30" bestFit="1" customWidth="1"/>
    <col min="3" max="3" width="15.85546875" bestFit="1" customWidth="1"/>
    <col min="4" max="4" width="17.7109375" bestFit="1" customWidth="1"/>
    <col min="5" max="5" width="14" bestFit="1" customWidth="1"/>
    <col min="6" max="6" width="24.28515625" bestFit="1" customWidth="1"/>
    <col min="7" max="7" width="9.85546875" customWidth="1"/>
    <col min="8" max="8" width="95.28515625" customWidth="1"/>
    <col min="9" max="9" width="14" customWidth="1"/>
    <col min="11" max="11" width="12.42578125" customWidth="1"/>
  </cols>
  <sheetData>
    <row r="2" spans="1:1" x14ac:dyDescent="0.25">
      <c r="A2" s="3" t="s">
        <v>164</v>
      </c>
    </row>
    <row r="40" spans="2:11" s="6" customFormat="1" ht="30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124</v>
      </c>
      <c r="C41" s="4">
        <v>45247.508877314816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124</v>
      </c>
      <c r="C42" s="4">
        <v>45247.508877314816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124</v>
      </c>
      <c r="C43" s="4">
        <v>45247.508877314816</v>
      </c>
      <c r="D43" t="s">
        <v>19</v>
      </c>
      <c r="E43" t="s">
        <v>15</v>
      </c>
      <c r="F43" t="s">
        <v>11</v>
      </c>
      <c r="G43" t="s">
        <v>17</v>
      </c>
      <c r="H43" t="s">
        <v>125</v>
      </c>
      <c r="I43">
        <v>7</v>
      </c>
      <c r="K43">
        <v>10</v>
      </c>
    </row>
    <row r="44" spans="2:11" x14ac:dyDescent="0.25">
      <c r="B44" t="s">
        <v>124</v>
      </c>
      <c r="C44" s="4">
        <v>45247.508877314816</v>
      </c>
      <c r="D44" t="s">
        <v>21</v>
      </c>
      <c r="E44" t="s">
        <v>15</v>
      </c>
      <c r="F44" t="s">
        <v>22</v>
      </c>
      <c r="G44" t="s">
        <v>23</v>
      </c>
      <c r="H44" t="s">
        <v>126</v>
      </c>
      <c r="I44">
        <v>1</v>
      </c>
      <c r="K44">
        <v>10</v>
      </c>
    </row>
    <row r="45" spans="2:11" x14ac:dyDescent="0.25">
      <c r="B45" t="s">
        <v>124</v>
      </c>
      <c r="C45" s="4">
        <v>45247.508877314816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124</v>
      </c>
      <c r="C46" s="4">
        <v>45247.508877314816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124</v>
      </c>
      <c r="C47" s="4">
        <v>45247.508877314816</v>
      </c>
      <c r="D47" t="s">
        <v>31</v>
      </c>
      <c r="E47" t="s">
        <v>15</v>
      </c>
      <c r="F47" t="s">
        <v>32</v>
      </c>
      <c r="G47" t="s">
        <v>33</v>
      </c>
      <c r="H47" t="s">
        <v>127</v>
      </c>
      <c r="I47">
        <v>343</v>
      </c>
      <c r="K47">
        <v>10</v>
      </c>
    </row>
    <row r="48" spans="2:11" x14ac:dyDescent="0.25">
      <c r="B48" t="s">
        <v>124</v>
      </c>
      <c r="C48" s="4">
        <v>45247.508877314816</v>
      </c>
      <c r="D48" t="s">
        <v>35</v>
      </c>
      <c r="E48" t="s">
        <v>15</v>
      </c>
      <c r="F48" t="s">
        <v>11</v>
      </c>
      <c r="G48" t="s">
        <v>36</v>
      </c>
      <c r="H48" t="s">
        <v>128</v>
      </c>
      <c r="I48">
        <v>40</v>
      </c>
      <c r="K48">
        <v>10</v>
      </c>
    </row>
    <row r="49" spans="2:11" x14ac:dyDescent="0.25">
      <c r="B49" t="s">
        <v>124</v>
      </c>
      <c r="C49" s="4">
        <v>45247.508877314816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124</v>
      </c>
      <c r="C50" s="4">
        <v>45247.508877314816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124</v>
      </c>
      <c r="C51" s="4">
        <v>45247.508877314816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129</v>
      </c>
      <c r="K51">
        <v>10</v>
      </c>
    </row>
    <row r="52" spans="2:11" x14ac:dyDescent="0.25">
      <c r="B52" t="s">
        <v>124</v>
      </c>
      <c r="C52" s="4">
        <v>45247.508877314816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1</v>
      </c>
      <c r="K52">
        <v>10</v>
      </c>
    </row>
    <row r="53" spans="2:11" x14ac:dyDescent="0.25">
      <c r="B53" t="s">
        <v>124</v>
      </c>
      <c r="C53" s="4">
        <v>45247.508877314816</v>
      </c>
      <c r="D53" t="s">
        <v>130</v>
      </c>
      <c r="E53" t="s">
        <v>10</v>
      </c>
      <c r="F53" t="s">
        <v>11</v>
      </c>
      <c r="G53" t="s">
        <v>39</v>
      </c>
      <c r="H53" t="s">
        <v>131</v>
      </c>
      <c r="I53">
        <v>6</v>
      </c>
      <c r="K53">
        <v>10</v>
      </c>
    </row>
    <row r="54" spans="2:11" x14ac:dyDescent="0.25">
      <c r="B54" t="s">
        <v>124</v>
      </c>
      <c r="C54" s="4">
        <v>45247.508877314816</v>
      </c>
      <c r="D54" t="s">
        <v>132</v>
      </c>
      <c r="E54" t="s">
        <v>10</v>
      </c>
      <c r="F54" t="s">
        <v>11</v>
      </c>
      <c r="G54" t="s">
        <v>39</v>
      </c>
      <c r="H54" t="s">
        <v>133</v>
      </c>
      <c r="I54">
        <v>1</v>
      </c>
      <c r="K54">
        <v>10</v>
      </c>
    </row>
    <row r="55" spans="2:11" x14ac:dyDescent="0.25">
      <c r="B55" t="s">
        <v>124</v>
      </c>
      <c r="C55" s="4">
        <v>45247.508877314816</v>
      </c>
      <c r="D55" t="s">
        <v>51</v>
      </c>
      <c r="E55" t="s">
        <v>10</v>
      </c>
      <c r="F55" t="s">
        <v>11</v>
      </c>
      <c r="G55" t="s">
        <v>39</v>
      </c>
      <c r="H55" t="s">
        <v>52</v>
      </c>
      <c r="I55">
        <v>18</v>
      </c>
      <c r="K55">
        <v>10</v>
      </c>
    </row>
    <row r="56" spans="2:11" x14ac:dyDescent="0.25">
      <c r="B56" t="s">
        <v>124</v>
      </c>
      <c r="C56" s="4">
        <v>45247.508877314816</v>
      </c>
      <c r="D56" t="s">
        <v>53</v>
      </c>
      <c r="E56" t="s">
        <v>10</v>
      </c>
      <c r="F56" t="s">
        <v>11</v>
      </c>
      <c r="H56" t="s">
        <v>54</v>
      </c>
      <c r="I56">
        <v>18</v>
      </c>
      <c r="K56">
        <v>10</v>
      </c>
    </row>
    <row r="57" spans="2:11" x14ac:dyDescent="0.25">
      <c r="B57" t="s">
        <v>124</v>
      </c>
      <c r="C57" s="4">
        <v>45247.508877314816</v>
      </c>
      <c r="D57" t="s">
        <v>55</v>
      </c>
      <c r="E57" t="s">
        <v>10</v>
      </c>
      <c r="F57" t="s">
        <v>11</v>
      </c>
      <c r="H57" t="s">
        <v>56</v>
      </c>
      <c r="I57">
        <v>30</v>
      </c>
      <c r="K57">
        <v>10</v>
      </c>
    </row>
    <row r="58" spans="2:11" x14ac:dyDescent="0.25">
      <c r="B58" t="s">
        <v>124</v>
      </c>
      <c r="C58" s="4">
        <v>45247.508877314816</v>
      </c>
      <c r="D58" t="s">
        <v>57</v>
      </c>
      <c r="E58" t="s">
        <v>10</v>
      </c>
      <c r="F58" t="s">
        <v>11</v>
      </c>
      <c r="H58" t="s">
        <v>58</v>
      </c>
      <c r="I58">
        <v>1</v>
      </c>
      <c r="K58">
        <v>10</v>
      </c>
    </row>
    <row r="59" spans="2:11" x14ac:dyDescent="0.25">
      <c r="B59" t="s">
        <v>124</v>
      </c>
      <c r="C59" s="4">
        <v>45247.508877314816</v>
      </c>
      <c r="D59" t="s">
        <v>59</v>
      </c>
      <c r="E59" t="s">
        <v>10</v>
      </c>
      <c r="F59" t="s">
        <v>11</v>
      </c>
      <c r="H59" t="s">
        <v>60</v>
      </c>
      <c r="I59">
        <v>1</v>
      </c>
      <c r="K59">
        <v>10</v>
      </c>
    </row>
    <row r="60" spans="2:11" x14ac:dyDescent="0.25">
      <c r="B60" t="s">
        <v>124</v>
      </c>
      <c r="C60" s="4">
        <v>45247.508877314816</v>
      </c>
      <c r="D60" t="s">
        <v>61</v>
      </c>
      <c r="E60" t="s">
        <v>10</v>
      </c>
      <c r="F60" t="s">
        <v>11</v>
      </c>
      <c r="G60" t="s">
        <v>62</v>
      </c>
      <c r="H60" t="s">
        <v>63</v>
      </c>
      <c r="I60">
        <v>11</v>
      </c>
      <c r="K60">
        <v>10</v>
      </c>
    </row>
    <row r="61" spans="2:11" x14ac:dyDescent="0.25">
      <c r="B61" t="s">
        <v>124</v>
      </c>
      <c r="C61" s="4">
        <v>45247.508877314816</v>
      </c>
      <c r="D61" t="s">
        <v>64</v>
      </c>
      <c r="E61" t="s">
        <v>10</v>
      </c>
      <c r="F61" t="s">
        <v>32</v>
      </c>
      <c r="G61" t="s">
        <v>65</v>
      </c>
      <c r="H61" t="s">
        <v>66</v>
      </c>
      <c r="I61">
        <v>1</v>
      </c>
      <c r="K61">
        <v>10</v>
      </c>
    </row>
    <row r="62" spans="2:11" x14ac:dyDescent="0.25">
      <c r="B62" t="s">
        <v>124</v>
      </c>
      <c r="C62" s="4">
        <v>45247.508877314816</v>
      </c>
      <c r="D62" t="s">
        <v>67</v>
      </c>
      <c r="E62" t="s">
        <v>10</v>
      </c>
      <c r="F62" t="s">
        <v>11</v>
      </c>
      <c r="G62" t="s">
        <v>62</v>
      </c>
      <c r="H62" t="s">
        <v>68</v>
      </c>
      <c r="I62">
        <v>38</v>
      </c>
      <c r="K62">
        <v>10</v>
      </c>
    </row>
    <row r="63" spans="2:11" x14ac:dyDescent="0.25">
      <c r="B63" t="s">
        <v>124</v>
      </c>
      <c r="C63" s="4">
        <v>45247.508877314816</v>
      </c>
      <c r="D63" t="s">
        <v>69</v>
      </c>
      <c r="E63" t="s">
        <v>10</v>
      </c>
      <c r="F63" t="s">
        <v>11</v>
      </c>
      <c r="G63" t="s">
        <v>62</v>
      </c>
      <c r="H63" t="s">
        <v>70</v>
      </c>
      <c r="I63">
        <v>12</v>
      </c>
      <c r="K63">
        <v>10</v>
      </c>
    </row>
    <row r="64" spans="2:11" x14ac:dyDescent="0.25">
      <c r="B64" t="s">
        <v>124</v>
      </c>
      <c r="C64" s="4">
        <v>45247.508877314816</v>
      </c>
      <c r="D64" t="s">
        <v>71</v>
      </c>
      <c r="E64" t="s">
        <v>10</v>
      </c>
      <c r="F64" t="s">
        <v>11</v>
      </c>
      <c r="G64" t="s">
        <v>36</v>
      </c>
      <c r="H64" t="s">
        <v>72</v>
      </c>
      <c r="I64">
        <v>172</v>
      </c>
      <c r="K64">
        <v>10</v>
      </c>
    </row>
    <row r="65" spans="2:11" x14ac:dyDescent="0.25">
      <c r="B65" t="s">
        <v>124</v>
      </c>
      <c r="C65" s="4">
        <v>45247.508877314816</v>
      </c>
      <c r="D65" t="s">
        <v>73</v>
      </c>
      <c r="E65" t="s">
        <v>10</v>
      </c>
      <c r="F65" t="s">
        <v>11</v>
      </c>
      <c r="G65" t="s">
        <v>62</v>
      </c>
      <c r="H65" t="s">
        <v>74</v>
      </c>
      <c r="I65">
        <v>54</v>
      </c>
      <c r="K65">
        <v>10</v>
      </c>
    </row>
    <row r="66" spans="2:11" x14ac:dyDescent="0.25">
      <c r="B66" t="s">
        <v>124</v>
      </c>
      <c r="C66" s="4">
        <v>45247.508877314816</v>
      </c>
      <c r="D66" t="s">
        <v>75</v>
      </c>
      <c r="E66" t="s">
        <v>10</v>
      </c>
      <c r="F66" t="s">
        <v>32</v>
      </c>
      <c r="G66" t="s">
        <v>76</v>
      </c>
      <c r="H66" t="s">
        <v>77</v>
      </c>
      <c r="I66">
        <v>1</v>
      </c>
      <c r="K66">
        <v>10</v>
      </c>
    </row>
    <row r="67" spans="2:11" x14ac:dyDescent="0.25">
      <c r="B67" t="s">
        <v>124</v>
      </c>
      <c r="C67" s="4">
        <v>45247.508877314816</v>
      </c>
      <c r="D67" t="s">
        <v>78</v>
      </c>
      <c r="E67" t="s">
        <v>10</v>
      </c>
      <c r="F67" t="s">
        <v>32</v>
      </c>
      <c r="G67" t="s">
        <v>79</v>
      </c>
      <c r="H67" t="s">
        <v>80</v>
      </c>
      <c r="I67">
        <v>18</v>
      </c>
      <c r="K67">
        <v>10</v>
      </c>
    </row>
    <row r="68" spans="2:11" x14ac:dyDescent="0.25">
      <c r="B68" t="s">
        <v>124</v>
      </c>
      <c r="C68" s="4">
        <v>45247.508877314816</v>
      </c>
      <c r="D68" t="s">
        <v>119</v>
      </c>
      <c r="E68" t="s">
        <v>15</v>
      </c>
      <c r="F68" t="s">
        <v>22</v>
      </c>
      <c r="G68" t="s">
        <v>120</v>
      </c>
      <c r="H68" t="s">
        <v>134</v>
      </c>
      <c r="I68">
        <v>2</v>
      </c>
      <c r="K68">
        <v>10</v>
      </c>
    </row>
    <row r="69" spans="2:11" x14ac:dyDescent="0.25">
      <c r="B69" t="s">
        <v>124</v>
      </c>
      <c r="C69" s="4">
        <v>45247.508877314816</v>
      </c>
      <c r="D69" t="s">
        <v>83</v>
      </c>
      <c r="E69" t="s">
        <v>10</v>
      </c>
      <c r="F69" t="s">
        <v>11</v>
      </c>
      <c r="G69" t="s">
        <v>84</v>
      </c>
      <c r="H69" t="s">
        <v>85</v>
      </c>
      <c r="I69">
        <v>1</v>
      </c>
      <c r="K69">
        <v>10</v>
      </c>
    </row>
    <row r="70" spans="2:11" x14ac:dyDescent="0.25">
      <c r="B70" t="s">
        <v>124</v>
      </c>
      <c r="C70" s="4">
        <v>45247.508877314816</v>
      </c>
      <c r="D70" t="s">
        <v>86</v>
      </c>
      <c r="E70" t="s">
        <v>10</v>
      </c>
      <c r="F70" t="s">
        <v>32</v>
      </c>
      <c r="G70" t="s">
        <v>87</v>
      </c>
      <c r="H70" t="s">
        <v>88</v>
      </c>
      <c r="I70">
        <v>1</v>
      </c>
      <c r="K70">
        <v>10</v>
      </c>
    </row>
    <row r="71" spans="2:11" x14ac:dyDescent="0.25">
      <c r="B71" t="s">
        <v>124</v>
      </c>
      <c r="C71" s="4">
        <v>45247.508877314816</v>
      </c>
      <c r="D71" t="s">
        <v>135</v>
      </c>
      <c r="E71" t="s">
        <v>10</v>
      </c>
      <c r="F71" t="s">
        <v>32</v>
      </c>
      <c r="G71" t="s">
        <v>39</v>
      </c>
      <c r="H71" t="s">
        <v>136</v>
      </c>
      <c r="I71">
        <v>1</v>
      </c>
      <c r="K71">
        <v>10</v>
      </c>
    </row>
    <row r="72" spans="2:11" x14ac:dyDescent="0.25">
      <c r="B72" t="s">
        <v>124</v>
      </c>
      <c r="C72" s="4">
        <v>45247.508877314816</v>
      </c>
      <c r="D72" t="s">
        <v>89</v>
      </c>
      <c r="E72" t="s">
        <v>10</v>
      </c>
      <c r="F72" t="s">
        <v>32</v>
      </c>
      <c r="G72" t="s">
        <v>39</v>
      </c>
      <c r="H72" t="s">
        <v>90</v>
      </c>
      <c r="I72">
        <v>1</v>
      </c>
      <c r="K72">
        <v>10</v>
      </c>
    </row>
    <row r="73" spans="2:11" x14ac:dyDescent="0.25">
      <c r="B73" t="s">
        <v>124</v>
      </c>
      <c r="C73" s="4">
        <v>45247.508877314816</v>
      </c>
      <c r="D73" t="s">
        <v>91</v>
      </c>
      <c r="E73" t="s">
        <v>10</v>
      </c>
      <c r="F73" t="s">
        <v>32</v>
      </c>
      <c r="G73" t="s">
        <v>39</v>
      </c>
      <c r="H73" t="s">
        <v>92</v>
      </c>
      <c r="I73">
        <v>1</v>
      </c>
      <c r="K73">
        <v>10</v>
      </c>
    </row>
    <row r="74" spans="2:11" x14ac:dyDescent="0.25">
      <c r="B74" t="s">
        <v>124</v>
      </c>
      <c r="C74" s="4">
        <v>45247.508877314816</v>
      </c>
      <c r="D74" t="s">
        <v>93</v>
      </c>
      <c r="E74" t="s">
        <v>10</v>
      </c>
      <c r="F74" t="s">
        <v>32</v>
      </c>
      <c r="G74" t="s">
        <v>87</v>
      </c>
      <c r="H74" t="s">
        <v>94</v>
      </c>
      <c r="I74">
        <v>2</v>
      </c>
      <c r="K74">
        <v>10</v>
      </c>
    </row>
    <row r="75" spans="2:11" x14ac:dyDescent="0.25">
      <c r="B75" t="s">
        <v>124</v>
      </c>
      <c r="C75" s="4">
        <v>45247.508877314816</v>
      </c>
      <c r="D75" t="s">
        <v>95</v>
      </c>
      <c r="E75" t="s">
        <v>10</v>
      </c>
      <c r="F75" t="s">
        <v>32</v>
      </c>
      <c r="G75" t="s">
        <v>39</v>
      </c>
      <c r="H75" t="s">
        <v>96</v>
      </c>
      <c r="I75">
        <v>2</v>
      </c>
      <c r="K75">
        <v>10</v>
      </c>
    </row>
    <row r="76" spans="2:11" x14ac:dyDescent="0.25">
      <c r="B76" t="s">
        <v>124</v>
      </c>
      <c r="C76" s="4">
        <v>45247.508877314816</v>
      </c>
      <c r="D76" t="s">
        <v>97</v>
      </c>
      <c r="E76" t="s">
        <v>10</v>
      </c>
      <c r="F76" t="s">
        <v>32</v>
      </c>
      <c r="G76" t="s">
        <v>39</v>
      </c>
      <c r="H76" t="s">
        <v>98</v>
      </c>
      <c r="I76">
        <v>2</v>
      </c>
      <c r="K76">
        <v>10</v>
      </c>
    </row>
    <row r="77" spans="2:11" x14ac:dyDescent="0.25">
      <c r="B77" t="s">
        <v>124</v>
      </c>
      <c r="C77" s="4">
        <v>45247.508877314816</v>
      </c>
      <c r="D77" t="s">
        <v>99</v>
      </c>
      <c r="E77" t="s">
        <v>10</v>
      </c>
      <c r="F77" t="s">
        <v>32</v>
      </c>
      <c r="G77" t="s">
        <v>39</v>
      </c>
      <c r="H77" t="s">
        <v>100</v>
      </c>
      <c r="I77">
        <v>221</v>
      </c>
      <c r="K77">
        <v>10</v>
      </c>
    </row>
    <row r="78" spans="2:11" x14ac:dyDescent="0.25">
      <c r="B78" t="s">
        <v>124</v>
      </c>
      <c r="C78" s="4">
        <v>45247.508877314816</v>
      </c>
      <c r="D78" t="s">
        <v>101</v>
      </c>
      <c r="E78" t="s">
        <v>10</v>
      </c>
      <c r="F78" t="s">
        <v>32</v>
      </c>
      <c r="G78" t="s">
        <v>39</v>
      </c>
      <c r="H78" t="s">
        <v>102</v>
      </c>
      <c r="I78">
        <v>51</v>
      </c>
      <c r="K78">
        <v>10</v>
      </c>
    </row>
  </sheetData>
  <hyperlinks>
    <hyperlink ref="A2" location="'Síntese Resultados'!A1" display="Voltar para a página Síntese de Resultados" xr:uid="{C6E0EDBE-C6BC-43F1-B11B-B222B3636685}"/>
  </hyperlinks>
  <pageMargins left="0.7" right="0.7" top="0.75" bottom="0.75" header="0.3" footer="0.3"/>
  <drawing r:id="rId1"/>
  <tableParts count="1">
    <tablePart r:id="rId2"/>
  </tablePar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C06B3-B6D8-482C-A440-EB5B52E97214}">
  <dimension ref="A2:K74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333</v>
      </c>
      <c r="C41" s="4">
        <v>45253.491087962961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333</v>
      </c>
      <c r="C42" s="4">
        <v>45253.491087962961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333</v>
      </c>
      <c r="C43" s="4">
        <v>45253.491087962961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333</v>
      </c>
      <c r="C44" s="4">
        <v>45253.491087962961</v>
      </c>
      <c r="D44" t="s">
        <v>21</v>
      </c>
      <c r="E44" t="s">
        <v>15</v>
      </c>
      <c r="F44" t="s">
        <v>22</v>
      </c>
      <c r="G44" t="s">
        <v>23</v>
      </c>
      <c r="H44" t="s">
        <v>334</v>
      </c>
      <c r="I44">
        <v>4</v>
      </c>
      <c r="K44">
        <v>10</v>
      </c>
    </row>
    <row r="45" spans="2:11" x14ac:dyDescent="0.25">
      <c r="B45" t="s">
        <v>333</v>
      </c>
      <c r="C45" s="4">
        <v>45253.491087962961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333</v>
      </c>
      <c r="C46" s="4">
        <v>45253.491087962961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333</v>
      </c>
      <c r="C47" s="4">
        <v>45253.491087962961</v>
      </c>
      <c r="D47" t="s">
        <v>31</v>
      </c>
      <c r="E47" t="s">
        <v>15</v>
      </c>
      <c r="F47" t="s">
        <v>32</v>
      </c>
      <c r="G47" t="s">
        <v>33</v>
      </c>
      <c r="H47" t="s">
        <v>34</v>
      </c>
      <c r="I47">
        <v>191</v>
      </c>
      <c r="K47">
        <v>10</v>
      </c>
    </row>
    <row r="48" spans="2:11" x14ac:dyDescent="0.25">
      <c r="B48" t="s">
        <v>333</v>
      </c>
      <c r="C48" s="4">
        <v>45253.491087962961</v>
      </c>
      <c r="D48" t="s">
        <v>35</v>
      </c>
      <c r="E48" t="s">
        <v>15</v>
      </c>
      <c r="F48" t="s">
        <v>11</v>
      </c>
      <c r="G48" t="s">
        <v>36</v>
      </c>
      <c r="H48" t="s">
        <v>335</v>
      </c>
      <c r="I48">
        <v>10</v>
      </c>
      <c r="K48">
        <v>10</v>
      </c>
    </row>
    <row r="49" spans="2:11" x14ac:dyDescent="0.25">
      <c r="B49" t="s">
        <v>333</v>
      </c>
      <c r="C49" s="4">
        <v>45253.491087962961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333</v>
      </c>
      <c r="C50" s="4">
        <v>45253.491087962961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333</v>
      </c>
      <c r="C51" s="4">
        <v>45253.491087962961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336</v>
      </c>
      <c r="K51">
        <v>10</v>
      </c>
    </row>
    <row r="52" spans="2:11" x14ac:dyDescent="0.25">
      <c r="B52" t="s">
        <v>333</v>
      </c>
      <c r="C52" s="4">
        <v>45253.491087962961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4</v>
      </c>
      <c r="K52">
        <v>10</v>
      </c>
    </row>
    <row r="53" spans="2:11" x14ac:dyDescent="0.25">
      <c r="B53" t="s">
        <v>333</v>
      </c>
      <c r="C53" s="4">
        <v>45253.491087962961</v>
      </c>
      <c r="D53" t="s">
        <v>51</v>
      </c>
      <c r="E53" t="s">
        <v>10</v>
      </c>
      <c r="F53" t="s">
        <v>11</v>
      </c>
      <c r="G53" t="s">
        <v>39</v>
      </c>
      <c r="H53" t="s">
        <v>52</v>
      </c>
      <c r="I53">
        <v>5</v>
      </c>
      <c r="K53">
        <v>10</v>
      </c>
    </row>
    <row r="54" spans="2:11" x14ac:dyDescent="0.25">
      <c r="B54" t="s">
        <v>333</v>
      </c>
      <c r="C54" s="4">
        <v>45253.491087962961</v>
      </c>
      <c r="D54" t="s">
        <v>53</v>
      </c>
      <c r="E54" t="s">
        <v>10</v>
      </c>
      <c r="F54" t="s">
        <v>11</v>
      </c>
      <c r="H54" t="s">
        <v>54</v>
      </c>
      <c r="I54">
        <v>5</v>
      </c>
      <c r="K54">
        <v>10</v>
      </c>
    </row>
    <row r="55" spans="2:11" x14ac:dyDescent="0.25">
      <c r="B55" t="s">
        <v>333</v>
      </c>
      <c r="C55" s="4">
        <v>45253.491087962961</v>
      </c>
      <c r="D55" t="s">
        <v>55</v>
      </c>
      <c r="E55" t="s">
        <v>10</v>
      </c>
      <c r="F55" t="s">
        <v>11</v>
      </c>
      <c r="H55" t="s">
        <v>56</v>
      </c>
      <c r="I55">
        <v>8</v>
      </c>
      <c r="K55">
        <v>10</v>
      </c>
    </row>
    <row r="56" spans="2:11" x14ac:dyDescent="0.25">
      <c r="B56" t="s">
        <v>333</v>
      </c>
      <c r="C56" s="4">
        <v>45253.491087962961</v>
      </c>
      <c r="D56" t="s">
        <v>57</v>
      </c>
      <c r="E56" t="s">
        <v>10</v>
      </c>
      <c r="F56" t="s">
        <v>11</v>
      </c>
      <c r="H56" t="s">
        <v>58</v>
      </c>
      <c r="I56">
        <v>1</v>
      </c>
      <c r="K56">
        <v>10</v>
      </c>
    </row>
    <row r="57" spans="2:11" x14ac:dyDescent="0.25">
      <c r="B57" t="s">
        <v>333</v>
      </c>
      <c r="C57" s="4">
        <v>45253.491087962961</v>
      </c>
      <c r="D57" t="s">
        <v>59</v>
      </c>
      <c r="E57" t="s">
        <v>10</v>
      </c>
      <c r="F57" t="s">
        <v>11</v>
      </c>
      <c r="H57" t="s">
        <v>60</v>
      </c>
      <c r="I57">
        <v>1</v>
      </c>
      <c r="K57">
        <v>10</v>
      </c>
    </row>
    <row r="58" spans="2:11" x14ac:dyDescent="0.25">
      <c r="B58" t="s">
        <v>333</v>
      </c>
      <c r="C58" s="4">
        <v>45253.491087962961</v>
      </c>
      <c r="D58" t="s">
        <v>67</v>
      </c>
      <c r="E58" t="s">
        <v>10</v>
      </c>
      <c r="F58" t="s">
        <v>11</v>
      </c>
      <c r="G58" t="s">
        <v>62</v>
      </c>
      <c r="H58" t="s">
        <v>68</v>
      </c>
      <c r="I58">
        <v>27</v>
      </c>
      <c r="K58">
        <v>10</v>
      </c>
    </row>
    <row r="59" spans="2:11" x14ac:dyDescent="0.25">
      <c r="B59" t="s">
        <v>333</v>
      </c>
      <c r="C59" s="4">
        <v>45253.491087962961</v>
      </c>
      <c r="D59" t="s">
        <v>69</v>
      </c>
      <c r="E59" t="s">
        <v>10</v>
      </c>
      <c r="F59" t="s">
        <v>11</v>
      </c>
      <c r="G59" t="s">
        <v>62</v>
      </c>
      <c r="H59" t="s">
        <v>70</v>
      </c>
      <c r="I59">
        <v>5</v>
      </c>
      <c r="K59">
        <v>10</v>
      </c>
    </row>
    <row r="60" spans="2:11" x14ac:dyDescent="0.25">
      <c r="B60" t="s">
        <v>333</v>
      </c>
      <c r="C60" s="4">
        <v>45253.491087962961</v>
      </c>
      <c r="D60" t="s">
        <v>71</v>
      </c>
      <c r="E60" t="s">
        <v>10</v>
      </c>
      <c r="F60" t="s">
        <v>11</v>
      </c>
      <c r="G60" t="s">
        <v>36</v>
      </c>
      <c r="H60" t="s">
        <v>72</v>
      </c>
      <c r="I60">
        <v>148</v>
      </c>
      <c r="K60">
        <v>10</v>
      </c>
    </row>
    <row r="61" spans="2:11" x14ac:dyDescent="0.25">
      <c r="B61" t="s">
        <v>333</v>
      </c>
      <c r="C61" s="4">
        <v>45253.491087962961</v>
      </c>
      <c r="D61" t="s">
        <v>73</v>
      </c>
      <c r="E61" t="s">
        <v>10</v>
      </c>
      <c r="F61" t="s">
        <v>11</v>
      </c>
      <c r="G61" t="s">
        <v>62</v>
      </c>
      <c r="H61" t="s">
        <v>74</v>
      </c>
      <c r="I61">
        <v>54</v>
      </c>
      <c r="K61">
        <v>10</v>
      </c>
    </row>
    <row r="62" spans="2:11" x14ac:dyDescent="0.25">
      <c r="B62" t="s">
        <v>333</v>
      </c>
      <c r="C62" s="4">
        <v>45253.491087962961</v>
      </c>
      <c r="D62" t="s">
        <v>75</v>
      </c>
      <c r="E62" t="s">
        <v>10</v>
      </c>
      <c r="F62" t="s">
        <v>32</v>
      </c>
      <c r="G62" t="s">
        <v>76</v>
      </c>
      <c r="H62" t="s">
        <v>77</v>
      </c>
      <c r="I62">
        <v>1</v>
      </c>
      <c r="K62">
        <v>10</v>
      </c>
    </row>
    <row r="63" spans="2:11" x14ac:dyDescent="0.25">
      <c r="B63" t="s">
        <v>333</v>
      </c>
      <c r="C63" s="4">
        <v>45253.491087962961</v>
      </c>
      <c r="D63" t="s">
        <v>78</v>
      </c>
      <c r="E63" t="s">
        <v>10</v>
      </c>
      <c r="F63" t="s">
        <v>32</v>
      </c>
      <c r="G63" t="s">
        <v>79</v>
      </c>
      <c r="H63" t="s">
        <v>80</v>
      </c>
      <c r="I63">
        <v>5</v>
      </c>
      <c r="K63">
        <v>10</v>
      </c>
    </row>
    <row r="64" spans="2:11" x14ac:dyDescent="0.25">
      <c r="B64" t="s">
        <v>333</v>
      </c>
      <c r="C64" s="4">
        <v>45253.491087962961</v>
      </c>
      <c r="D64" t="s">
        <v>119</v>
      </c>
      <c r="E64" t="s">
        <v>15</v>
      </c>
      <c r="F64" t="s">
        <v>22</v>
      </c>
      <c r="G64" t="s">
        <v>120</v>
      </c>
      <c r="H64" t="s">
        <v>337</v>
      </c>
      <c r="I64">
        <v>4</v>
      </c>
      <c r="K64">
        <v>10</v>
      </c>
    </row>
    <row r="65" spans="2:11" x14ac:dyDescent="0.25">
      <c r="B65" t="s">
        <v>333</v>
      </c>
      <c r="C65" s="4">
        <v>45253.491087962961</v>
      </c>
      <c r="D65" t="s">
        <v>83</v>
      </c>
      <c r="E65" t="s">
        <v>10</v>
      </c>
      <c r="F65" t="s">
        <v>11</v>
      </c>
      <c r="G65" t="s">
        <v>84</v>
      </c>
      <c r="H65" t="s">
        <v>85</v>
      </c>
      <c r="I65">
        <v>1</v>
      </c>
      <c r="K65">
        <v>10</v>
      </c>
    </row>
    <row r="66" spans="2:11" x14ac:dyDescent="0.25">
      <c r="B66" t="s">
        <v>333</v>
      </c>
      <c r="C66" s="4">
        <v>45253.491087962961</v>
      </c>
      <c r="D66" t="s">
        <v>86</v>
      </c>
      <c r="E66" t="s">
        <v>10</v>
      </c>
      <c r="F66" t="s">
        <v>32</v>
      </c>
      <c r="G66" t="s">
        <v>87</v>
      </c>
      <c r="H66" t="s">
        <v>88</v>
      </c>
      <c r="I66">
        <v>1</v>
      </c>
      <c r="K66">
        <v>10</v>
      </c>
    </row>
    <row r="67" spans="2:11" x14ac:dyDescent="0.25">
      <c r="B67" t="s">
        <v>333</v>
      </c>
      <c r="C67" s="4">
        <v>45253.491087962961</v>
      </c>
      <c r="D67" t="s">
        <v>135</v>
      </c>
      <c r="E67" t="s">
        <v>10</v>
      </c>
      <c r="F67" t="s">
        <v>32</v>
      </c>
      <c r="G67" t="s">
        <v>39</v>
      </c>
      <c r="H67" t="s">
        <v>136</v>
      </c>
      <c r="I67">
        <v>1</v>
      </c>
      <c r="K67">
        <v>10</v>
      </c>
    </row>
    <row r="68" spans="2:11" x14ac:dyDescent="0.25">
      <c r="B68" t="s">
        <v>333</v>
      </c>
      <c r="C68" s="4">
        <v>45253.491087962961</v>
      </c>
      <c r="D68" t="s">
        <v>89</v>
      </c>
      <c r="E68" t="s">
        <v>10</v>
      </c>
      <c r="F68" t="s">
        <v>32</v>
      </c>
      <c r="G68" t="s">
        <v>39</v>
      </c>
      <c r="H68" t="s">
        <v>90</v>
      </c>
      <c r="I68">
        <v>1</v>
      </c>
      <c r="K68">
        <v>10</v>
      </c>
    </row>
    <row r="69" spans="2:11" x14ac:dyDescent="0.25">
      <c r="B69" t="s">
        <v>333</v>
      </c>
      <c r="C69" s="4">
        <v>45253.491087962961</v>
      </c>
      <c r="D69" t="s">
        <v>91</v>
      </c>
      <c r="E69" t="s">
        <v>10</v>
      </c>
      <c r="F69" t="s">
        <v>32</v>
      </c>
      <c r="G69" t="s">
        <v>39</v>
      </c>
      <c r="H69" t="s">
        <v>92</v>
      </c>
      <c r="I69">
        <v>1</v>
      </c>
      <c r="K69">
        <v>10</v>
      </c>
    </row>
    <row r="70" spans="2:11" x14ac:dyDescent="0.25">
      <c r="B70" t="s">
        <v>333</v>
      </c>
      <c r="C70" s="4">
        <v>45253.491087962961</v>
      </c>
      <c r="D70" t="s">
        <v>93</v>
      </c>
      <c r="E70" t="s">
        <v>10</v>
      </c>
      <c r="F70" t="s">
        <v>32</v>
      </c>
      <c r="G70" t="s">
        <v>87</v>
      </c>
      <c r="H70" t="s">
        <v>94</v>
      </c>
      <c r="I70">
        <v>2</v>
      </c>
      <c r="K70">
        <v>10</v>
      </c>
    </row>
    <row r="71" spans="2:11" x14ac:dyDescent="0.25">
      <c r="B71" t="s">
        <v>333</v>
      </c>
      <c r="C71" s="4">
        <v>45253.491087962961</v>
      </c>
      <c r="D71" t="s">
        <v>95</v>
      </c>
      <c r="E71" t="s">
        <v>10</v>
      </c>
      <c r="F71" t="s">
        <v>32</v>
      </c>
      <c r="G71" t="s">
        <v>39</v>
      </c>
      <c r="H71" t="s">
        <v>96</v>
      </c>
      <c r="I71">
        <v>2</v>
      </c>
      <c r="K71">
        <v>10</v>
      </c>
    </row>
    <row r="72" spans="2:11" x14ac:dyDescent="0.25">
      <c r="B72" t="s">
        <v>333</v>
      </c>
      <c r="C72" s="4">
        <v>45253.491087962961</v>
      </c>
      <c r="D72" t="s">
        <v>97</v>
      </c>
      <c r="E72" t="s">
        <v>10</v>
      </c>
      <c r="F72" t="s">
        <v>32</v>
      </c>
      <c r="G72" t="s">
        <v>39</v>
      </c>
      <c r="H72" t="s">
        <v>98</v>
      </c>
      <c r="I72">
        <v>2</v>
      </c>
      <c r="K72">
        <v>10</v>
      </c>
    </row>
    <row r="73" spans="2:11" x14ac:dyDescent="0.25">
      <c r="B73" t="s">
        <v>333</v>
      </c>
      <c r="C73" s="4">
        <v>45253.491087962961</v>
      </c>
      <c r="D73" t="s">
        <v>99</v>
      </c>
      <c r="E73" t="s">
        <v>10</v>
      </c>
      <c r="F73" t="s">
        <v>32</v>
      </c>
      <c r="G73" t="s">
        <v>39</v>
      </c>
      <c r="H73" t="s">
        <v>100</v>
      </c>
      <c r="I73">
        <v>170</v>
      </c>
      <c r="K73">
        <v>10</v>
      </c>
    </row>
    <row r="74" spans="2:11" x14ac:dyDescent="0.25">
      <c r="B74" t="s">
        <v>333</v>
      </c>
      <c r="C74" s="4">
        <v>45253.491087962961</v>
      </c>
      <c r="D74" t="s">
        <v>101</v>
      </c>
      <c r="E74" t="s">
        <v>10</v>
      </c>
      <c r="F74" t="s">
        <v>32</v>
      </c>
      <c r="G74" t="s">
        <v>39</v>
      </c>
      <c r="H74" t="s">
        <v>102</v>
      </c>
      <c r="I74">
        <v>41</v>
      </c>
      <c r="K74">
        <v>10</v>
      </c>
    </row>
  </sheetData>
  <hyperlinks>
    <hyperlink ref="A2" location="'Síntese Resultados'!A1" display="Voltar para a página Síntese de Resultados" xr:uid="{ACD0E009-7B76-40CA-8E7B-EF275793B904}"/>
  </hyperlinks>
  <pageMargins left="0.7" right="0.7" top="0.75" bottom="0.75" header="0.3" footer="0.3"/>
  <drawing r:id="rId1"/>
  <tableParts count="1">
    <tablePart r:id="rId2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C9BCE-CB09-43D8-93DB-BC12910F45BA}">
  <dimension ref="A2:L86"/>
  <sheetViews>
    <sheetView tabSelected="1" topLeftCell="A93" workbookViewId="0">
      <selection activeCell="B86" sqref="B86"/>
    </sheetView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  <col min="12" max="12" width="16.85546875" bestFit="1" customWidth="1"/>
  </cols>
  <sheetData>
    <row r="2" spans="1:1" x14ac:dyDescent="0.25">
      <c r="A2" s="3" t="s">
        <v>164</v>
      </c>
    </row>
    <row r="40" spans="2:12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  <c r="L40" s="14" t="s">
        <v>363</v>
      </c>
    </row>
    <row r="41" spans="2:12" x14ac:dyDescent="0.25">
      <c r="B41" t="s">
        <v>339</v>
      </c>
      <c r="C41" s="4">
        <v>45259.480023148149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32</v>
      </c>
      <c r="K41">
        <v>9.8000000000000007</v>
      </c>
    </row>
    <row r="42" spans="2:12" x14ac:dyDescent="0.25">
      <c r="B42" t="s">
        <v>339</v>
      </c>
      <c r="C42" s="4">
        <v>45259.480023148149</v>
      </c>
      <c r="D42" t="s">
        <v>14</v>
      </c>
      <c r="E42" t="s">
        <v>15</v>
      </c>
      <c r="F42" t="s">
        <v>11</v>
      </c>
      <c r="G42" t="s">
        <v>12</v>
      </c>
      <c r="H42" t="s">
        <v>367</v>
      </c>
      <c r="I42">
        <v>1</v>
      </c>
      <c r="K42">
        <v>9.8000000000000007</v>
      </c>
    </row>
    <row r="43" spans="2:12" x14ac:dyDescent="0.25">
      <c r="B43" t="s">
        <v>339</v>
      </c>
      <c r="C43" s="4">
        <v>45259.480023148149</v>
      </c>
      <c r="D43" t="s">
        <v>167</v>
      </c>
      <c r="E43" t="s">
        <v>15</v>
      </c>
      <c r="F43" t="s">
        <v>22</v>
      </c>
      <c r="G43" t="s">
        <v>168</v>
      </c>
      <c r="H43" t="s">
        <v>368</v>
      </c>
      <c r="I43">
        <v>2</v>
      </c>
      <c r="K43">
        <v>9.8000000000000007</v>
      </c>
    </row>
    <row r="44" spans="2:12" x14ac:dyDescent="0.25">
      <c r="B44" t="s">
        <v>339</v>
      </c>
      <c r="C44" s="4">
        <v>45259.480023148149</v>
      </c>
      <c r="D44" t="s">
        <v>16</v>
      </c>
      <c r="E44" t="s">
        <v>15</v>
      </c>
      <c r="F44" t="s">
        <v>11</v>
      </c>
      <c r="G44" t="s">
        <v>17</v>
      </c>
      <c r="H44" t="s">
        <v>18</v>
      </c>
      <c r="I44">
        <v>1</v>
      </c>
      <c r="K44">
        <v>9.8000000000000007</v>
      </c>
    </row>
    <row r="45" spans="2:12" x14ac:dyDescent="0.25">
      <c r="B45" t="s">
        <v>339</v>
      </c>
      <c r="C45" s="4">
        <v>45259.480023148149</v>
      </c>
      <c r="D45" t="s">
        <v>19</v>
      </c>
      <c r="E45" t="s">
        <v>15</v>
      </c>
      <c r="F45" t="s">
        <v>11</v>
      </c>
      <c r="G45" t="s">
        <v>17</v>
      </c>
      <c r="H45" t="s">
        <v>20</v>
      </c>
      <c r="I45">
        <v>2</v>
      </c>
      <c r="K45">
        <v>9.8000000000000007</v>
      </c>
    </row>
    <row r="46" spans="2:12" x14ac:dyDescent="0.25">
      <c r="B46" t="s">
        <v>339</v>
      </c>
      <c r="C46" s="4">
        <v>45259.480023148149</v>
      </c>
      <c r="D46" t="s">
        <v>21</v>
      </c>
      <c r="E46" t="s">
        <v>15</v>
      </c>
      <c r="F46" t="s">
        <v>22</v>
      </c>
      <c r="G46" t="s">
        <v>23</v>
      </c>
      <c r="H46" t="s">
        <v>141</v>
      </c>
      <c r="I46">
        <v>2</v>
      </c>
      <c r="K46">
        <v>9.8000000000000007</v>
      </c>
    </row>
    <row r="47" spans="2:12" x14ac:dyDescent="0.25">
      <c r="B47" t="s">
        <v>339</v>
      </c>
      <c r="C47" s="4">
        <v>45259.480023148149</v>
      </c>
      <c r="D47" t="s">
        <v>25</v>
      </c>
      <c r="E47" t="s">
        <v>10</v>
      </c>
      <c r="F47" t="s">
        <v>11</v>
      </c>
      <c r="G47" t="s">
        <v>26</v>
      </c>
      <c r="H47" t="s">
        <v>27</v>
      </c>
      <c r="I47">
        <v>0</v>
      </c>
      <c r="K47">
        <v>9.8000000000000007</v>
      </c>
    </row>
    <row r="48" spans="2:12" x14ac:dyDescent="0.25">
      <c r="B48" t="s">
        <v>339</v>
      </c>
      <c r="C48" s="4">
        <v>45259.480023148149</v>
      </c>
      <c r="D48" t="s">
        <v>369</v>
      </c>
      <c r="E48" t="s">
        <v>357</v>
      </c>
      <c r="F48" t="s">
        <v>11</v>
      </c>
      <c r="G48" t="s">
        <v>370</v>
      </c>
      <c r="H48" t="s">
        <v>371</v>
      </c>
      <c r="I48">
        <v>1</v>
      </c>
      <c r="K48">
        <v>9.8000000000000007</v>
      </c>
      <c r="L48" t="s">
        <v>366</v>
      </c>
    </row>
    <row r="49" spans="2:11" x14ac:dyDescent="0.25">
      <c r="B49" t="s">
        <v>339</v>
      </c>
      <c r="C49" s="4">
        <v>45259.480023148149</v>
      </c>
      <c r="D49" t="s">
        <v>28</v>
      </c>
      <c r="E49" t="s">
        <v>10</v>
      </c>
      <c r="F49" t="s">
        <v>11</v>
      </c>
      <c r="G49" t="s">
        <v>29</v>
      </c>
      <c r="H49" t="s">
        <v>30</v>
      </c>
      <c r="I49">
        <v>2</v>
      </c>
      <c r="K49">
        <v>9.8000000000000007</v>
      </c>
    </row>
    <row r="50" spans="2:11" x14ac:dyDescent="0.25">
      <c r="B50" t="s">
        <v>339</v>
      </c>
      <c r="C50" s="4">
        <v>45259.480023148149</v>
      </c>
      <c r="D50" t="s">
        <v>217</v>
      </c>
      <c r="E50" t="s">
        <v>15</v>
      </c>
      <c r="F50" t="s">
        <v>22</v>
      </c>
      <c r="G50" t="s">
        <v>218</v>
      </c>
      <c r="H50" t="s">
        <v>372</v>
      </c>
      <c r="I50">
        <v>14</v>
      </c>
      <c r="K50">
        <v>9.8000000000000007</v>
      </c>
    </row>
    <row r="51" spans="2:11" x14ac:dyDescent="0.25">
      <c r="B51" t="s">
        <v>339</v>
      </c>
      <c r="C51" s="4">
        <v>45259.480023148149</v>
      </c>
      <c r="D51" t="s">
        <v>31</v>
      </c>
      <c r="E51" t="s">
        <v>15</v>
      </c>
      <c r="F51" t="s">
        <v>32</v>
      </c>
      <c r="G51" t="s">
        <v>33</v>
      </c>
      <c r="H51" t="s">
        <v>373</v>
      </c>
      <c r="I51">
        <v>1034</v>
      </c>
      <c r="K51">
        <v>9.8000000000000007</v>
      </c>
    </row>
    <row r="52" spans="2:11" x14ac:dyDescent="0.25">
      <c r="B52" t="s">
        <v>339</v>
      </c>
      <c r="C52" s="4">
        <v>45259.480023148149</v>
      </c>
      <c r="D52" t="s">
        <v>254</v>
      </c>
      <c r="E52" t="s">
        <v>10</v>
      </c>
      <c r="F52" t="s">
        <v>11</v>
      </c>
      <c r="G52" t="s">
        <v>36</v>
      </c>
      <c r="H52" t="s">
        <v>255</v>
      </c>
      <c r="I52">
        <v>0</v>
      </c>
      <c r="K52">
        <v>9.8000000000000007</v>
      </c>
    </row>
    <row r="53" spans="2:11" x14ac:dyDescent="0.25">
      <c r="B53" t="s">
        <v>339</v>
      </c>
      <c r="C53" s="4">
        <v>45259.480023148149</v>
      </c>
      <c r="D53" t="s">
        <v>38</v>
      </c>
      <c r="E53" t="s">
        <v>10</v>
      </c>
      <c r="F53" t="s">
        <v>11</v>
      </c>
      <c r="G53" t="s">
        <v>39</v>
      </c>
      <c r="H53" t="s">
        <v>40</v>
      </c>
      <c r="I53">
        <v>0</v>
      </c>
      <c r="K53">
        <v>9.8000000000000007</v>
      </c>
    </row>
    <row r="54" spans="2:11" x14ac:dyDescent="0.25">
      <c r="B54" t="s">
        <v>339</v>
      </c>
      <c r="C54" s="4">
        <v>45259.480023148149</v>
      </c>
      <c r="D54" t="s">
        <v>41</v>
      </c>
      <c r="E54" t="s">
        <v>15</v>
      </c>
      <c r="F54" t="s">
        <v>11</v>
      </c>
      <c r="G54" t="s">
        <v>42</v>
      </c>
      <c r="H54" t="s">
        <v>43</v>
      </c>
      <c r="I54">
        <v>1</v>
      </c>
      <c r="J54" t="s">
        <v>44</v>
      </c>
      <c r="K54">
        <v>9.8000000000000007</v>
      </c>
    </row>
    <row r="55" spans="2:11" x14ac:dyDescent="0.25">
      <c r="B55" t="s">
        <v>339</v>
      </c>
      <c r="C55" s="4">
        <v>45259.480023148149</v>
      </c>
      <c r="D55" t="s">
        <v>45</v>
      </c>
      <c r="E55" t="s">
        <v>10</v>
      </c>
      <c r="F55" t="s">
        <v>11</v>
      </c>
      <c r="G55" t="s">
        <v>46</v>
      </c>
      <c r="H55" t="s">
        <v>47</v>
      </c>
      <c r="I55">
        <v>1</v>
      </c>
      <c r="J55" t="s">
        <v>340</v>
      </c>
      <c r="K55">
        <v>9.8000000000000007</v>
      </c>
    </row>
    <row r="56" spans="2:11" x14ac:dyDescent="0.25">
      <c r="B56" t="s">
        <v>339</v>
      </c>
      <c r="C56" s="4">
        <v>45259.480023148149</v>
      </c>
      <c r="D56" t="s">
        <v>49</v>
      </c>
      <c r="E56" t="s">
        <v>10</v>
      </c>
      <c r="F56" t="s">
        <v>11</v>
      </c>
      <c r="G56" t="s">
        <v>39</v>
      </c>
      <c r="H56" t="s">
        <v>50</v>
      </c>
      <c r="I56">
        <v>2</v>
      </c>
      <c r="K56">
        <v>9.8000000000000007</v>
      </c>
    </row>
    <row r="57" spans="2:11" x14ac:dyDescent="0.25">
      <c r="B57" t="s">
        <v>339</v>
      </c>
      <c r="C57" s="4">
        <v>45259.480023148149</v>
      </c>
      <c r="D57" t="s">
        <v>130</v>
      </c>
      <c r="E57" t="s">
        <v>10</v>
      </c>
      <c r="F57" t="s">
        <v>11</v>
      </c>
      <c r="G57" t="s">
        <v>39</v>
      </c>
      <c r="H57" t="s">
        <v>131</v>
      </c>
      <c r="I57">
        <v>11</v>
      </c>
      <c r="K57">
        <v>9.8000000000000007</v>
      </c>
    </row>
    <row r="58" spans="2:11" x14ac:dyDescent="0.25">
      <c r="B58" t="s">
        <v>339</v>
      </c>
      <c r="C58" s="4">
        <v>45259.480023148149</v>
      </c>
      <c r="D58" t="s">
        <v>132</v>
      </c>
      <c r="E58" t="s">
        <v>10</v>
      </c>
      <c r="F58" t="s">
        <v>11</v>
      </c>
      <c r="G58" t="s">
        <v>39</v>
      </c>
      <c r="H58" t="s">
        <v>133</v>
      </c>
      <c r="I58">
        <v>2</v>
      </c>
      <c r="K58">
        <v>9.8000000000000007</v>
      </c>
    </row>
    <row r="59" spans="2:11" x14ac:dyDescent="0.25">
      <c r="B59" t="s">
        <v>339</v>
      </c>
      <c r="C59" s="4">
        <v>45259.480023148149</v>
      </c>
      <c r="D59" t="s">
        <v>51</v>
      </c>
      <c r="E59" t="s">
        <v>10</v>
      </c>
      <c r="F59" t="s">
        <v>11</v>
      </c>
      <c r="G59" t="s">
        <v>39</v>
      </c>
      <c r="H59" t="s">
        <v>52</v>
      </c>
      <c r="I59">
        <v>29</v>
      </c>
      <c r="K59">
        <v>9.8000000000000007</v>
      </c>
    </row>
    <row r="60" spans="2:11" x14ac:dyDescent="0.25">
      <c r="B60" t="s">
        <v>339</v>
      </c>
      <c r="C60" s="4">
        <v>45259.480023148149</v>
      </c>
      <c r="D60" t="s">
        <v>53</v>
      </c>
      <c r="E60" t="s">
        <v>10</v>
      </c>
      <c r="F60" t="s">
        <v>11</v>
      </c>
      <c r="H60" t="s">
        <v>54</v>
      </c>
      <c r="I60">
        <v>29</v>
      </c>
      <c r="K60">
        <v>9.8000000000000007</v>
      </c>
    </row>
    <row r="61" spans="2:11" x14ac:dyDescent="0.25">
      <c r="B61" t="s">
        <v>339</v>
      </c>
      <c r="C61" s="4">
        <v>45259.480023148149</v>
      </c>
      <c r="D61" t="s">
        <v>55</v>
      </c>
      <c r="E61" t="s">
        <v>10</v>
      </c>
      <c r="F61" t="s">
        <v>11</v>
      </c>
      <c r="H61" t="s">
        <v>56</v>
      </c>
      <c r="I61">
        <v>102</v>
      </c>
      <c r="K61">
        <v>9.8000000000000007</v>
      </c>
    </row>
    <row r="62" spans="2:11" x14ac:dyDescent="0.25">
      <c r="B62" t="s">
        <v>339</v>
      </c>
      <c r="C62" s="4">
        <v>45259.480023148149</v>
      </c>
      <c r="D62" t="s">
        <v>57</v>
      </c>
      <c r="E62" t="s">
        <v>10</v>
      </c>
      <c r="F62" t="s">
        <v>11</v>
      </c>
      <c r="H62" t="s">
        <v>58</v>
      </c>
      <c r="I62">
        <v>1</v>
      </c>
      <c r="K62">
        <v>9.8000000000000007</v>
      </c>
    </row>
    <row r="63" spans="2:11" x14ac:dyDescent="0.25">
      <c r="B63" t="s">
        <v>339</v>
      </c>
      <c r="C63" s="4">
        <v>45259.480023148149</v>
      </c>
      <c r="D63" t="s">
        <v>59</v>
      </c>
      <c r="E63" t="s">
        <v>10</v>
      </c>
      <c r="F63" t="s">
        <v>11</v>
      </c>
      <c r="H63" t="s">
        <v>60</v>
      </c>
      <c r="I63">
        <v>1</v>
      </c>
      <c r="K63">
        <v>9.8000000000000007</v>
      </c>
    </row>
    <row r="64" spans="2:11" x14ac:dyDescent="0.25">
      <c r="B64" t="s">
        <v>339</v>
      </c>
      <c r="C64" s="4">
        <v>45259.480023148149</v>
      </c>
      <c r="D64" t="s">
        <v>61</v>
      </c>
      <c r="E64" t="s">
        <v>10</v>
      </c>
      <c r="F64" t="s">
        <v>11</v>
      </c>
      <c r="G64" t="s">
        <v>62</v>
      </c>
      <c r="H64" t="s">
        <v>63</v>
      </c>
      <c r="I64">
        <v>51</v>
      </c>
      <c r="K64">
        <v>9.8000000000000007</v>
      </c>
    </row>
    <row r="65" spans="2:11" x14ac:dyDescent="0.25">
      <c r="B65" t="s">
        <v>339</v>
      </c>
      <c r="C65" s="4">
        <v>45259.480023148149</v>
      </c>
      <c r="D65" t="s">
        <v>67</v>
      </c>
      <c r="E65" t="s">
        <v>10</v>
      </c>
      <c r="F65" t="s">
        <v>11</v>
      </c>
      <c r="G65" t="s">
        <v>62</v>
      </c>
      <c r="H65" t="s">
        <v>68</v>
      </c>
      <c r="I65">
        <v>136</v>
      </c>
      <c r="K65">
        <v>9.8000000000000007</v>
      </c>
    </row>
    <row r="66" spans="2:11" x14ac:dyDescent="0.25">
      <c r="B66" t="s">
        <v>339</v>
      </c>
      <c r="C66" s="4">
        <v>45259.480023148149</v>
      </c>
      <c r="D66" t="s">
        <v>69</v>
      </c>
      <c r="E66" t="s">
        <v>10</v>
      </c>
      <c r="F66" t="s">
        <v>11</v>
      </c>
      <c r="G66" t="s">
        <v>62</v>
      </c>
      <c r="H66" t="s">
        <v>70</v>
      </c>
      <c r="I66">
        <v>19</v>
      </c>
      <c r="K66">
        <v>9.8000000000000007</v>
      </c>
    </row>
    <row r="67" spans="2:11" x14ac:dyDescent="0.25">
      <c r="B67" t="s">
        <v>339</v>
      </c>
      <c r="C67" s="4">
        <v>45259.480023148149</v>
      </c>
      <c r="D67" t="s">
        <v>71</v>
      </c>
      <c r="E67" t="s">
        <v>10</v>
      </c>
      <c r="F67" t="s">
        <v>11</v>
      </c>
      <c r="G67" t="s">
        <v>36</v>
      </c>
      <c r="H67" t="s">
        <v>72</v>
      </c>
      <c r="I67">
        <v>250</v>
      </c>
      <c r="K67">
        <v>9.8000000000000007</v>
      </c>
    </row>
    <row r="68" spans="2:11" x14ac:dyDescent="0.25">
      <c r="B68" t="s">
        <v>339</v>
      </c>
      <c r="C68" s="4">
        <v>45259.480023148149</v>
      </c>
      <c r="D68" t="s">
        <v>73</v>
      </c>
      <c r="E68" t="s">
        <v>10</v>
      </c>
      <c r="F68" t="s">
        <v>11</v>
      </c>
      <c r="G68" t="s">
        <v>62</v>
      </c>
      <c r="H68" t="s">
        <v>74</v>
      </c>
      <c r="I68">
        <v>86</v>
      </c>
      <c r="K68">
        <v>9.8000000000000007</v>
      </c>
    </row>
    <row r="69" spans="2:11" x14ac:dyDescent="0.25">
      <c r="B69" t="s">
        <v>339</v>
      </c>
      <c r="C69" s="4">
        <v>45259.480023148149</v>
      </c>
      <c r="D69" t="s">
        <v>75</v>
      </c>
      <c r="E69" t="s">
        <v>10</v>
      </c>
      <c r="F69" t="s">
        <v>32</v>
      </c>
      <c r="G69" t="s">
        <v>76</v>
      </c>
      <c r="H69" t="s">
        <v>77</v>
      </c>
      <c r="I69">
        <v>1</v>
      </c>
      <c r="K69">
        <v>9.8000000000000007</v>
      </c>
    </row>
    <row r="70" spans="2:11" x14ac:dyDescent="0.25">
      <c r="B70" t="s">
        <v>339</v>
      </c>
      <c r="C70" s="4">
        <v>45259.480023148149</v>
      </c>
      <c r="D70" t="s">
        <v>78</v>
      </c>
      <c r="E70" t="s">
        <v>10</v>
      </c>
      <c r="F70" t="s">
        <v>32</v>
      </c>
      <c r="G70" t="s">
        <v>79</v>
      </c>
      <c r="H70" t="s">
        <v>80</v>
      </c>
      <c r="I70">
        <v>30</v>
      </c>
      <c r="K70">
        <v>9.8000000000000007</v>
      </c>
    </row>
    <row r="71" spans="2:11" x14ac:dyDescent="0.25">
      <c r="B71" t="s">
        <v>339</v>
      </c>
      <c r="C71" s="4">
        <v>45259.480023148149</v>
      </c>
      <c r="D71" t="s">
        <v>81</v>
      </c>
      <c r="E71" t="s">
        <v>10</v>
      </c>
      <c r="F71" t="s">
        <v>11</v>
      </c>
      <c r="G71" t="s">
        <v>39</v>
      </c>
      <c r="H71" t="s">
        <v>82</v>
      </c>
      <c r="I71">
        <v>2</v>
      </c>
      <c r="K71">
        <v>9.8000000000000007</v>
      </c>
    </row>
    <row r="72" spans="2:11" x14ac:dyDescent="0.25">
      <c r="B72" t="s">
        <v>339</v>
      </c>
      <c r="C72" s="4">
        <v>45259.480023148149</v>
      </c>
      <c r="D72" t="s">
        <v>119</v>
      </c>
      <c r="E72" t="s">
        <v>15</v>
      </c>
      <c r="F72" t="s">
        <v>22</v>
      </c>
      <c r="G72" t="s">
        <v>120</v>
      </c>
      <c r="H72" t="s">
        <v>374</v>
      </c>
      <c r="I72">
        <v>12</v>
      </c>
      <c r="K72">
        <v>9.8000000000000007</v>
      </c>
    </row>
    <row r="73" spans="2:11" x14ac:dyDescent="0.25">
      <c r="B73" t="s">
        <v>339</v>
      </c>
      <c r="C73" s="4">
        <v>45259.480023148149</v>
      </c>
      <c r="D73" t="s">
        <v>83</v>
      </c>
      <c r="E73" t="s">
        <v>10</v>
      </c>
      <c r="F73" t="s">
        <v>11</v>
      </c>
      <c r="G73" t="s">
        <v>84</v>
      </c>
      <c r="H73" t="s">
        <v>85</v>
      </c>
      <c r="I73">
        <v>1</v>
      </c>
      <c r="K73">
        <v>9.8000000000000007</v>
      </c>
    </row>
    <row r="74" spans="2:11" x14ac:dyDescent="0.25">
      <c r="B74" t="s">
        <v>339</v>
      </c>
      <c r="C74" s="4">
        <v>45259.480023148149</v>
      </c>
      <c r="D74" t="s">
        <v>86</v>
      </c>
      <c r="E74" t="s">
        <v>10</v>
      </c>
      <c r="F74" t="s">
        <v>32</v>
      </c>
      <c r="G74" t="s">
        <v>87</v>
      </c>
      <c r="H74" t="s">
        <v>88</v>
      </c>
      <c r="I74">
        <v>1</v>
      </c>
      <c r="K74">
        <v>9.8000000000000007</v>
      </c>
    </row>
    <row r="75" spans="2:11" x14ac:dyDescent="0.25">
      <c r="B75" t="s">
        <v>339</v>
      </c>
      <c r="C75" s="4">
        <v>45259.480023148149</v>
      </c>
      <c r="D75" t="s">
        <v>135</v>
      </c>
      <c r="E75" t="s">
        <v>10</v>
      </c>
      <c r="F75" t="s">
        <v>32</v>
      </c>
      <c r="G75" t="s">
        <v>39</v>
      </c>
      <c r="H75" t="s">
        <v>136</v>
      </c>
      <c r="I75">
        <v>1</v>
      </c>
      <c r="K75">
        <v>9.8000000000000007</v>
      </c>
    </row>
    <row r="76" spans="2:11" x14ac:dyDescent="0.25">
      <c r="B76" t="s">
        <v>339</v>
      </c>
      <c r="C76" s="4">
        <v>45259.480023148149</v>
      </c>
      <c r="D76" t="s">
        <v>89</v>
      </c>
      <c r="E76" t="s">
        <v>10</v>
      </c>
      <c r="F76" t="s">
        <v>32</v>
      </c>
      <c r="G76" t="s">
        <v>39</v>
      </c>
      <c r="H76" t="s">
        <v>90</v>
      </c>
      <c r="I76">
        <v>1</v>
      </c>
      <c r="K76">
        <v>9.8000000000000007</v>
      </c>
    </row>
    <row r="77" spans="2:11" x14ac:dyDescent="0.25">
      <c r="B77" t="s">
        <v>339</v>
      </c>
      <c r="C77" s="4">
        <v>45259.480023148149</v>
      </c>
      <c r="D77" t="s">
        <v>91</v>
      </c>
      <c r="E77" t="s">
        <v>10</v>
      </c>
      <c r="F77" t="s">
        <v>32</v>
      </c>
      <c r="G77" t="s">
        <v>39</v>
      </c>
      <c r="H77" t="s">
        <v>92</v>
      </c>
      <c r="I77">
        <v>1</v>
      </c>
      <c r="K77">
        <v>9.8000000000000007</v>
      </c>
    </row>
    <row r="78" spans="2:11" x14ac:dyDescent="0.25">
      <c r="B78" t="s">
        <v>339</v>
      </c>
      <c r="C78" s="4">
        <v>45259.480023148149</v>
      </c>
      <c r="D78" t="s">
        <v>93</v>
      </c>
      <c r="E78" t="s">
        <v>10</v>
      </c>
      <c r="F78" t="s">
        <v>32</v>
      </c>
      <c r="G78" t="s">
        <v>87</v>
      </c>
      <c r="H78" t="s">
        <v>94</v>
      </c>
      <c r="I78">
        <v>2</v>
      </c>
      <c r="K78">
        <v>9.8000000000000007</v>
      </c>
    </row>
    <row r="79" spans="2:11" x14ac:dyDescent="0.25">
      <c r="B79" t="s">
        <v>339</v>
      </c>
      <c r="C79" s="4">
        <v>45259.480023148149</v>
      </c>
      <c r="D79" t="s">
        <v>95</v>
      </c>
      <c r="E79" t="s">
        <v>10</v>
      </c>
      <c r="F79" t="s">
        <v>32</v>
      </c>
      <c r="G79" t="s">
        <v>39</v>
      </c>
      <c r="H79" t="s">
        <v>96</v>
      </c>
      <c r="I79">
        <v>2</v>
      </c>
      <c r="K79">
        <v>9.8000000000000007</v>
      </c>
    </row>
    <row r="80" spans="2:11" x14ac:dyDescent="0.25">
      <c r="B80" t="s">
        <v>339</v>
      </c>
      <c r="C80" s="4">
        <v>45259.480023148149</v>
      </c>
      <c r="D80" t="s">
        <v>97</v>
      </c>
      <c r="E80" t="s">
        <v>10</v>
      </c>
      <c r="F80" t="s">
        <v>32</v>
      </c>
      <c r="G80" t="s">
        <v>39</v>
      </c>
      <c r="H80" t="s">
        <v>98</v>
      </c>
      <c r="I80">
        <v>2</v>
      </c>
      <c r="K80">
        <v>9.8000000000000007</v>
      </c>
    </row>
    <row r="81" spans="2:11" x14ac:dyDescent="0.25">
      <c r="B81" t="s">
        <v>339</v>
      </c>
      <c r="C81" s="4">
        <v>45259.480023148149</v>
      </c>
      <c r="D81" t="s">
        <v>99</v>
      </c>
      <c r="E81" t="s">
        <v>10</v>
      </c>
      <c r="F81" t="s">
        <v>32</v>
      </c>
      <c r="G81" t="s">
        <v>39</v>
      </c>
      <c r="H81" t="s">
        <v>100</v>
      </c>
      <c r="I81">
        <v>289</v>
      </c>
      <c r="K81">
        <v>9.8000000000000007</v>
      </c>
    </row>
    <row r="82" spans="2:11" x14ac:dyDescent="0.25">
      <c r="B82" t="s">
        <v>339</v>
      </c>
      <c r="C82" s="4">
        <v>45259.480023148149</v>
      </c>
      <c r="D82" t="s">
        <v>101</v>
      </c>
      <c r="E82" t="s">
        <v>10</v>
      </c>
      <c r="F82" t="s">
        <v>32</v>
      </c>
      <c r="G82" t="s">
        <v>39</v>
      </c>
      <c r="H82" t="s">
        <v>102</v>
      </c>
      <c r="I82">
        <v>71</v>
      </c>
      <c r="K82">
        <v>9.8000000000000007</v>
      </c>
    </row>
    <row r="84" spans="2:11" ht="26.25" x14ac:dyDescent="0.4">
      <c r="B84" s="12" t="s">
        <v>363</v>
      </c>
    </row>
    <row r="85" spans="2:11" ht="18.75" x14ac:dyDescent="0.3">
      <c r="B85" s="13" t="s">
        <v>375</v>
      </c>
    </row>
    <row r="86" spans="2:11" ht="18.75" x14ac:dyDescent="0.3">
      <c r="B86" s="13"/>
    </row>
  </sheetData>
  <hyperlinks>
    <hyperlink ref="A2" location="'Síntese Resultados'!A1" display="Voltar para a página Síntese de Resultados" xr:uid="{1BF51F99-7C1C-4CF1-AE18-BF64C3438C53}"/>
  </hyperlinks>
  <pageMargins left="0.7" right="0.7" top="0.75" bottom="0.75" header="0.3" footer="0.3"/>
  <drawing r:id="rId1"/>
  <tableParts count="1">
    <tablePart r:id="rId2"/>
  </tablePar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0462E-13AE-4B44-B93D-F801DF55A241}">
  <dimension ref="A2:K77"/>
  <sheetViews>
    <sheetView workbookViewId="0">
      <selection activeCell="A2" sqref="A2"/>
    </sheetView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343</v>
      </c>
      <c r="C41" s="4">
        <v>45253.628460648149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343</v>
      </c>
      <c r="C42" s="4">
        <v>45253.628460648149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343</v>
      </c>
      <c r="C43" s="4">
        <v>45253.628460648149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343</v>
      </c>
      <c r="C44" s="4">
        <v>45253.628460648149</v>
      </c>
      <c r="D44" t="s">
        <v>21</v>
      </c>
      <c r="E44" t="s">
        <v>15</v>
      </c>
      <c r="F44" t="s">
        <v>22</v>
      </c>
      <c r="G44" t="s">
        <v>23</v>
      </c>
      <c r="H44" t="s">
        <v>126</v>
      </c>
      <c r="I44">
        <v>1</v>
      </c>
      <c r="K44">
        <v>10</v>
      </c>
    </row>
    <row r="45" spans="2:11" x14ac:dyDescent="0.25">
      <c r="B45" t="s">
        <v>343</v>
      </c>
      <c r="C45" s="4">
        <v>45253.628460648149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343</v>
      </c>
      <c r="C46" s="4">
        <v>45253.628460648149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343</v>
      </c>
      <c r="C47" s="4">
        <v>45253.628460648149</v>
      </c>
      <c r="D47" t="s">
        <v>31</v>
      </c>
      <c r="E47" t="s">
        <v>15</v>
      </c>
      <c r="F47" t="s">
        <v>32</v>
      </c>
      <c r="G47" t="s">
        <v>33</v>
      </c>
      <c r="H47" t="s">
        <v>344</v>
      </c>
      <c r="I47">
        <v>308</v>
      </c>
      <c r="K47">
        <v>10</v>
      </c>
    </row>
    <row r="48" spans="2:11" x14ac:dyDescent="0.25">
      <c r="B48" t="s">
        <v>343</v>
      </c>
      <c r="C48" s="4">
        <v>45253.628460648149</v>
      </c>
      <c r="D48" t="s">
        <v>254</v>
      </c>
      <c r="E48" t="s">
        <v>10</v>
      </c>
      <c r="F48" t="s">
        <v>11</v>
      </c>
      <c r="G48" t="s">
        <v>36</v>
      </c>
      <c r="H48" t="s">
        <v>255</v>
      </c>
      <c r="I48">
        <v>0</v>
      </c>
      <c r="K48">
        <v>10</v>
      </c>
    </row>
    <row r="49" spans="2:11" x14ac:dyDescent="0.25">
      <c r="B49" t="s">
        <v>343</v>
      </c>
      <c r="C49" s="4">
        <v>45253.628460648149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343</v>
      </c>
      <c r="C50" s="4">
        <v>45253.628460648149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343</v>
      </c>
      <c r="C51" s="4">
        <v>45253.628460648149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345</v>
      </c>
      <c r="K51">
        <v>10</v>
      </c>
    </row>
    <row r="52" spans="2:11" x14ac:dyDescent="0.25">
      <c r="B52" t="s">
        <v>343</v>
      </c>
      <c r="C52" s="4">
        <v>45253.628460648149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1</v>
      </c>
      <c r="K52">
        <v>10</v>
      </c>
    </row>
    <row r="53" spans="2:11" x14ac:dyDescent="0.25">
      <c r="B53" t="s">
        <v>343</v>
      </c>
      <c r="C53" s="4">
        <v>45253.628460648149</v>
      </c>
      <c r="D53" t="s">
        <v>130</v>
      </c>
      <c r="E53" t="s">
        <v>10</v>
      </c>
      <c r="F53" t="s">
        <v>11</v>
      </c>
      <c r="G53" t="s">
        <v>39</v>
      </c>
      <c r="H53" t="s">
        <v>131</v>
      </c>
      <c r="I53">
        <v>5</v>
      </c>
      <c r="K53">
        <v>10</v>
      </c>
    </row>
    <row r="54" spans="2:11" x14ac:dyDescent="0.25">
      <c r="B54" t="s">
        <v>343</v>
      </c>
      <c r="C54" s="4">
        <v>45253.628460648149</v>
      </c>
      <c r="D54" t="s">
        <v>132</v>
      </c>
      <c r="E54" t="s">
        <v>10</v>
      </c>
      <c r="F54" t="s">
        <v>11</v>
      </c>
      <c r="G54" t="s">
        <v>39</v>
      </c>
      <c r="H54" t="s">
        <v>133</v>
      </c>
      <c r="I54">
        <v>1</v>
      </c>
      <c r="K54">
        <v>10</v>
      </c>
    </row>
    <row r="55" spans="2:11" x14ac:dyDescent="0.25">
      <c r="B55" t="s">
        <v>343</v>
      </c>
      <c r="C55" s="4">
        <v>45253.628460648149</v>
      </c>
      <c r="D55" t="s">
        <v>51</v>
      </c>
      <c r="E55" t="s">
        <v>10</v>
      </c>
      <c r="F55" t="s">
        <v>11</v>
      </c>
      <c r="G55" t="s">
        <v>39</v>
      </c>
      <c r="H55" t="s">
        <v>52</v>
      </c>
      <c r="I55">
        <v>16</v>
      </c>
      <c r="K55">
        <v>10</v>
      </c>
    </row>
    <row r="56" spans="2:11" x14ac:dyDescent="0.25">
      <c r="B56" t="s">
        <v>343</v>
      </c>
      <c r="C56" s="4">
        <v>45253.628460648149</v>
      </c>
      <c r="D56" t="s">
        <v>53</v>
      </c>
      <c r="E56" t="s">
        <v>10</v>
      </c>
      <c r="F56" t="s">
        <v>11</v>
      </c>
      <c r="H56" t="s">
        <v>54</v>
      </c>
      <c r="I56">
        <v>16</v>
      </c>
      <c r="K56">
        <v>10</v>
      </c>
    </row>
    <row r="57" spans="2:11" x14ac:dyDescent="0.25">
      <c r="B57" t="s">
        <v>343</v>
      </c>
      <c r="C57" s="4">
        <v>45253.628460648149</v>
      </c>
      <c r="D57" t="s">
        <v>55</v>
      </c>
      <c r="E57" t="s">
        <v>10</v>
      </c>
      <c r="F57" t="s">
        <v>11</v>
      </c>
      <c r="H57" t="s">
        <v>56</v>
      </c>
      <c r="I57">
        <v>40</v>
      </c>
      <c r="K57">
        <v>10</v>
      </c>
    </row>
    <row r="58" spans="2:11" x14ac:dyDescent="0.25">
      <c r="B58" t="s">
        <v>343</v>
      </c>
      <c r="C58" s="4">
        <v>45253.628460648149</v>
      </c>
      <c r="D58" t="s">
        <v>57</v>
      </c>
      <c r="E58" t="s">
        <v>10</v>
      </c>
      <c r="F58" t="s">
        <v>11</v>
      </c>
      <c r="H58" t="s">
        <v>58</v>
      </c>
      <c r="I58">
        <v>1</v>
      </c>
      <c r="K58">
        <v>10</v>
      </c>
    </row>
    <row r="59" spans="2:11" x14ac:dyDescent="0.25">
      <c r="B59" t="s">
        <v>343</v>
      </c>
      <c r="C59" s="4">
        <v>45253.628460648149</v>
      </c>
      <c r="D59" t="s">
        <v>59</v>
      </c>
      <c r="E59" t="s">
        <v>10</v>
      </c>
      <c r="F59" t="s">
        <v>11</v>
      </c>
      <c r="H59" t="s">
        <v>60</v>
      </c>
      <c r="I59">
        <v>1</v>
      </c>
      <c r="K59">
        <v>10</v>
      </c>
    </row>
    <row r="60" spans="2:11" x14ac:dyDescent="0.25">
      <c r="B60" t="s">
        <v>343</v>
      </c>
      <c r="C60" s="4">
        <v>45253.628460648149</v>
      </c>
      <c r="D60" t="s">
        <v>61</v>
      </c>
      <c r="E60" t="s">
        <v>10</v>
      </c>
      <c r="F60" t="s">
        <v>11</v>
      </c>
      <c r="G60" t="s">
        <v>62</v>
      </c>
      <c r="H60" t="s">
        <v>63</v>
      </c>
      <c r="I60">
        <v>16</v>
      </c>
      <c r="K60">
        <v>10</v>
      </c>
    </row>
    <row r="61" spans="2:11" x14ac:dyDescent="0.25">
      <c r="B61" t="s">
        <v>343</v>
      </c>
      <c r="C61" s="4">
        <v>45253.628460648149</v>
      </c>
      <c r="D61" t="s">
        <v>67</v>
      </c>
      <c r="E61" t="s">
        <v>10</v>
      </c>
      <c r="F61" t="s">
        <v>11</v>
      </c>
      <c r="G61" t="s">
        <v>62</v>
      </c>
      <c r="H61" t="s">
        <v>68</v>
      </c>
      <c r="I61">
        <v>43</v>
      </c>
      <c r="K61">
        <v>10</v>
      </c>
    </row>
    <row r="62" spans="2:11" x14ac:dyDescent="0.25">
      <c r="B62" t="s">
        <v>343</v>
      </c>
      <c r="C62" s="4">
        <v>45253.628460648149</v>
      </c>
      <c r="D62" t="s">
        <v>69</v>
      </c>
      <c r="E62" t="s">
        <v>10</v>
      </c>
      <c r="F62" t="s">
        <v>11</v>
      </c>
      <c r="G62" t="s">
        <v>62</v>
      </c>
      <c r="H62" t="s">
        <v>70</v>
      </c>
      <c r="I62">
        <v>11</v>
      </c>
      <c r="K62">
        <v>10</v>
      </c>
    </row>
    <row r="63" spans="2:11" x14ac:dyDescent="0.25">
      <c r="B63" t="s">
        <v>343</v>
      </c>
      <c r="C63" s="4">
        <v>45253.628460648149</v>
      </c>
      <c r="D63" t="s">
        <v>71</v>
      </c>
      <c r="E63" t="s">
        <v>10</v>
      </c>
      <c r="F63" t="s">
        <v>11</v>
      </c>
      <c r="G63" t="s">
        <v>36</v>
      </c>
      <c r="H63" t="s">
        <v>72</v>
      </c>
      <c r="I63">
        <v>184</v>
      </c>
      <c r="K63">
        <v>10</v>
      </c>
    </row>
    <row r="64" spans="2:11" x14ac:dyDescent="0.25">
      <c r="B64" t="s">
        <v>343</v>
      </c>
      <c r="C64" s="4">
        <v>45253.628460648149</v>
      </c>
      <c r="D64" t="s">
        <v>73</v>
      </c>
      <c r="E64" t="s">
        <v>10</v>
      </c>
      <c r="F64" t="s">
        <v>11</v>
      </c>
      <c r="G64" t="s">
        <v>62</v>
      </c>
      <c r="H64" t="s">
        <v>74</v>
      </c>
      <c r="I64">
        <v>56</v>
      </c>
      <c r="K64">
        <v>10</v>
      </c>
    </row>
    <row r="65" spans="2:11" x14ac:dyDescent="0.25">
      <c r="B65" t="s">
        <v>343</v>
      </c>
      <c r="C65" s="4">
        <v>45253.628460648149</v>
      </c>
      <c r="D65" t="s">
        <v>75</v>
      </c>
      <c r="E65" t="s">
        <v>10</v>
      </c>
      <c r="F65" t="s">
        <v>32</v>
      </c>
      <c r="G65" t="s">
        <v>76</v>
      </c>
      <c r="H65" t="s">
        <v>77</v>
      </c>
      <c r="I65">
        <v>1</v>
      </c>
      <c r="K65">
        <v>10</v>
      </c>
    </row>
    <row r="66" spans="2:11" x14ac:dyDescent="0.25">
      <c r="B66" t="s">
        <v>343</v>
      </c>
      <c r="C66" s="4">
        <v>45253.628460648149</v>
      </c>
      <c r="D66" t="s">
        <v>78</v>
      </c>
      <c r="E66" t="s">
        <v>10</v>
      </c>
      <c r="F66" t="s">
        <v>32</v>
      </c>
      <c r="G66" t="s">
        <v>79</v>
      </c>
      <c r="H66" t="s">
        <v>80</v>
      </c>
      <c r="I66">
        <v>16</v>
      </c>
      <c r="K66">
        <v>10</v>
      </c>
    </row>
    <row r="67" spans="2:11" x14ac:dyDescent="0.25">
      <c r="B67" t="s">
        <v>343</v>
      </c>
      <c r="C67" s="4">
        <v>45253.628460648149</v>
      </c>
      <c r="D67" t="s">
        <v>119</v>
      </c>
      <c r="E67" t="s">
        <v>15</v>
      </c>
      <c r="F67" t="s">
        <v>22</v>
      </c>
      <c r="G67" t="s">
        <v>120</v>
      </c>
      <c r="H67" t="s">
        <v>134</v>
      </c>
      <c r="I67">
        <v>2</v>
      </c>
      <c r="K67">
        <v>10</v>
      </c>
    </row>
    <row r="68" spans="2:11" x14ac:dyDescent="0.25">
      <c r="B68" t="s">
        <v>343</v>
      </c>
      <c r="C68" s="4">
        <v>45253.628460648149</v>
      </c>
      <c r="D68" t="s">
        <v>83</v>
      </c>
      <c r="E68" t="s">
        <v>10</v>
      </c>
      <c r="F68" t="s">
        <v>11</v>
      </c>
      <c r="G68" t="s">
        <v>84</v>
      </c>
      <c r="H68" t="s">
        <v>85</v>
      </c>
      <c r="I68">
        <v>1</v>
      </c>
      <c r="K68">
        <v>10</v>
      </c>
    </row>
    <row r="69" spans="2:11" x14ac:dyDescent="0.25">
      <c r="B69" t="s">
        <v>343</v>
      </c>
      <c r="C69" s="4">
        <v>45253.628460648149</v>
      </c>
      <c r="D69" t="s">
        <v>86</v>
      </c>
      <c r="E69" t="s">
        <v>10</v>
      </c>
      <c r="F69" t="s">
        <v>32</v>
      </c>
      <c r="G69" t="s">
        <v>87</v>
      </c>
      <c r="H69" t="s">
        <v>88</v>
      </c>
      <c r="I69">
        <v>1</v>
      </c>
      <c r="K69">
        <v>10</v>
      </c>
    </row>
    <row r="70" spans="2:11" x14ac:dyDescent="0.25">
      <c r="B70" t="s">
        <v>343</v>
      </c>
      <c r="C70" s="4">
        <v>45253.628460648149</v>
      </c>
      <c r="D70" t="s">
        <v>135</v>
      </c>
      <c r="E70" t="s">
        <v>10</v>
      </c>
      <c r="F70" t="s">
        <v>32</v>
      </c>
      <c r="G70" t="s">
        <v>39</v>
      </c>
      <c r="H70" t="s">
        <v>136</v>
      </c>
      <c r="I70">
        <v>1</v>
      </c>
      <c r="K70">
        <v>10</v>
      </c>
    </row>
    <row r="71" spans="2:11" x14ac:dyDescent="0.25">
      <c r="B71" t="s">
        <v>343</v>
      </c>
      <c r="C71" s="4">
        <v>45253.628460648149</v>
      </c>
      <c r="D71" t="s">
        <v>89</v>
      </c>
      <c r="E71" t="s">
        <v>10</v>
      </c>
      <c r="F71" t="s">
        <v>32</v>
      </c>
      <c r="G71" t="s">
        <v>39</v>
      </c>
      <c r="H71" t="s">
        <v>90</v>
      </c>
      <c r="I71">
        <v>1</v>
      </c>
      <c r="K71">
        <v>10</v>
      </c>
    </row>
    <row r="72" spans="2:11" x14ac:dyDescent="0.25">
      <c r="B72" t="s">
        <v>343</v>
      </c>
      <c r="C72" s="4">
        <v>45253.628460648149</v>
      </c>
      <c r="D72" t="s">
        <v>91</v>
      </c>
      <c r="E72" t="s">
        <v>10</v>
      </c>
      <c r="F72" t="s">
        <v>32</v>
      </c>
      <c r="G72" t="s">
        <v>39</v>
      </c>
      <c r="H72" t="s">
        <v>92</v>
      </c>
      <c r="I72">
        <v>1</v>
      </c>
      <c r="K72">
        <v>10</v>
      </c>
    </row>
    <row r="73" spans="2:11" x14ac:dyDescent="0.25">
      <c r="B73" t="s">
        <v>343</v>
      </c>
      <c r="C73" s="4">
        <v>45253.628460648149</v>
      </c>
      <c r="D73" t="s">
        <v>93</v>
      </c>
      <c r="E73" t="s">
        <v>10</v>
      </c>
      <c r="F73" t="s">
        <v>32</v>
      </c>
      <c r="G73" t="s">
        <v>87</v>
      </c>
      <c r="H73" t="s">
        <v>94</v>
      </c>
      <c r="I73">
        <v>2</v>
      </c>
      <c r="K73">
        <v>10</v>
      </c>
    </row>
    <row r="74" spans="2:11" x14ac:dyDescent="0.25">
      <c r="B74" t="s">
        <v>343</v>
      </c>
      <c r="C74" s="4">
        <v>45253.628460648149</v>
      </c>
      <c r="D74" t="s">
        <v>95</v>
      </c>
      <c r="E74" t="s">
        <v>10</v>
      </c>
      <c r="F74" t="s">
        <v>32</v>
      </c>
      <c r="G74" t="s">
        <v>39</v>
      </c>
      <c r="H74" t="s">
        <v>96</v>
      </c>
      <c r="I74">
        <v>2</v>
      </c>
      <c r="K74">
        <v>10</v>
      </c>
    </row>
    <row r="75" spans="2:11" x14ac:dyDescent="0.25">
      <c r="B75" t="s">
        <v>343</v>
      </c>
      <c r="C75" s="4">
        <v>45253.628460648149</v>
      </c>
      <c r="D75" t="s">
        <v>97</v>
      </c>
      <c r="E75" t="s">
        <v>10</v>
      </c>
      <c r="F75" t="s">
        <v>32</v>
      </c>
      <c r="G75" t="s">
        <v>39</v>
      </c>
      <c r="H75" t="s">
        <v>98</v>
      </c>
      <c r="I75">
        <v>2</v>
      </c>
      <c r="K75">
        <v>10</v>
      </c>
    </row>
    <row r="76" spans="2:11" x14ac:dyDescent="0.25">
      <c r="B76" t="s">
        <v>343</v>
      </c>
      <c r="C76" s="4">
        <v>45253.628460648149</v>
      </c>
      <c r="D76" t="s">
        <v>99</v>
      </c>
      <c r="E76" t="s">
        <v>10</v>
      </c>
      <c r="F76" t="s">
        <v>32</v>
      </c>
      <c r="G76" t="s">
        <v>39</v>
      </c>
      <c r="H76" t="s">
        <v>100</v>
      </c>
      <c r="I76">
        <v>226</v>
      </c>
      <c r="K76">
        <v>10</v>
      </c>
    </row>
    <row r="77" spans="2:11" x14ac:dyDescent="0.25">
      <c r="B77" t="s">
        <v>343</v>
      </c>
      <c r="C77" s="4">
        <v>45253.628460648149</v>
      </c>
      <c r="D77" t="s">
        <v>101</v>
      </c>
      <c r="E77" t="s">
        <v>10</v>
      </c>
      <c r="F77" t="s">
        <v>32</v>
      </c>
      <c r="G77" t="s">
        <v>39</v>
      </c>
      <c r="H77" t="s">
        <v>102</v>
      </c>
      <c r="I77">
        <v>55</v>
      </c>
      <c r="K77">
        <v>10</v>
      </c>
    </row>
  </sheetData>
  <hyperlinks>
    <hyperlink ref="A2" location="'Síntese Resultados'!A1" display="Voltar para a página Síntese de Resultados" xr:uid="{18753A65-353B-4A0D-B026-40814AEA103A}"/>
  </hyperlinks>
  <pageMargins left="0.7" right="0.7" top="0.75" bottom="0.75" header="0.3" footer="0.3"/>
  <drawing r:id="rId1"/>
  <tableParts count="1">
    <tablePart r:id="rId2"/>
  </tablePart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34622-3BE0-4C68-8EF7-F4A88ECA2E4A}">
  <dimension ref="A2:K80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348</v>
      </c>
      <c r="C41" s="4">
        <v>45253.630983796298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20</v>
      </c>
      <c r="K41">
        <v>10</v>
      </c>
    </row>
    <row r="42" spans="2:11" x14ac:dyDescent="0.25">
      <c r="B42" t="s">
        <v>348</v>
      </c>
      <c r="C42" s="4">
        <v>45253.630983796298</v>
      </c>
      <c r="D42" t="s">
        <v>167</v>
      </c>
      <c r="E42" t="s">
        <v>15</v>
      </c>
      <c r="F42" t="s">
        <v>22</v>
      </c>
      <c r="G42" t="s">
        <v>168</v>
      </c>
      <c r="H42" t="s">
        <v>275</v>
      </c>
      <c r="I42">
        <v>1</v>
      </c>
      <c r="K42">
        <v>10</v>
      </c>
    </row>
    <row r="43" spans="2:11" x14ac:dyDescent="0.25">
      <c r="B43" t="s">
        <v>348</v>
      </c>
      <c r="C43" s="4">
        <v>45253.630983796298</v>
      </c>
      <c r="D43" t="s">
        <v>16</v>
      </c>
      <c r="E43" t="s">
        <v>15</v>
      </c>
      <c r="F43" t="s">
        <v>11</v>
      </c>
      <c r="G43" t="s">
        <v>17</v>
      </c>
      <c r="H43" t="s">
        <v>18</v>
      </c>
      <c r="I43">
        <v>1</v>
      </c>
      <c r="K43">
        <v>10</v>
      </c>
    </row>
    <row r="44" spans="2:11" x14ac:dyDescent="0.25">
      <c r="B44" t="s">
        <v>348</v>
      </c>
      <c r="C44" s="4">
        <v>45253.630983796298</v>
      </c>
      <c r="D44" t="s">
        <v>19</v>
      </c>
      <c r="E44" t="s">
        <v>15</v>
      </c>
      <c r="F44" t="s">
        <v>11</v>
      </c>
      <c r="G44" t="s">
        <v>17</v>
      </c>
      <c r="H44" t="s">
        <v>20</v>
      </c>
      <c r="I44">
        <v>2</v>
      </c>
      <c r="K44">
        <v>10</v>
      </c>
    </row>
    <row r="45" spans="2:11" x14ac:dyDescent="0.25">
      <c r="B45" t="s">
        <v>348</v>
      </c>
      <c r="C45" s="4">
        <v>45253.630983796298</v>
      </c>
      <c r="D45" t="s">
        <v>21</v>
      </c>
      <c r="E45" t="s">
        <v>15</v>
      </c>
      <c r="F45" t="s">
        <v>22</v>
      </c>
      <c r="G45" t="s">
        <v>23</v>
      </c>
      <c r="H45" t="s">
        <v>126</v>
      </c>
      <c r="I45">
        <v>1</v>
      </c>
      <c r="K45">
        <v>10</v>
      </c>
    </row>
    <row r="46" spans="2:11" x14ac:dyDescent="0.25">
      <c r="B46" t="s">
        <v>348</v>
      </c>
      <c r="C46" s="4">
        <v>45253.630983796298</v>
      </c>
      <c r="D46" t="s">
        <v>25</v>
      </c>
      <c r="E46" t="s">
        <v>10</v>
      </c>
      <c r="F46" t="s">
        <v>11</v>
      </c>
      <c r="G46" t="s">
        <v>26</v>
      </c>
      <c r="H46" t="s">
        <v>27</v>
      </c>
      <c r="I46">
        <v>0</v>
      </c>
      <c r="K46">
        <v>10</v>
      </c>
    </row>
    <row r="47" spans="2:11" x14ac:dyDescent="0.25">
      <c r="B47" t="s">
        <v>348</v>
      </c>
      <c r="C47" s="4">
        <v>45253.630983796298</v>
      </c>
      <c r="D47" t="s">
        <v>28</v>
      </c>
      <c r="E47" t="s">
        <v>10</v>
      </c>
      <c r="F47" t="s">
        <v>11</v>
      </c>
      <c r="G47" t="s">
        <v>29</v>
      </c>
      <c r="H47" t="s">
        <v>30</v>
      </c>
      <c r="I47">
        <v>2</v>
      </c>
      <c r="K47">
        <v>10</v>
      </c>
    </row>
    <row r="48" spans="2:11" x14ac:dyDescent="0.25">
      <c r="B48" t="s">
        <v>348</v>
      </c>
      <c r="C48" s="4">
        <v>45253.630983796298</v>
      </c>
      <c r="D48" t="s">
        <v>217</v>
      </c>
      <c r="E48" t="s">
        <v>15</v>
      </c>
      <c r="F48" t="s">
        <v>22</v>
      </c>
      <c r="G48" t="s">
        <v>218</v>
      </c>
      <c r="H48" t="s">
        <v>219</v>
      </c>
      <c r="I48">
        <v>1</v>
      </c>
      <c r="K48">
        <v>10</v>
      </c>
    </row>
    <row r="49" spans="2:11" x14ac:dyDescent="0.25">
      <c r="B49" t="s">
        <v>348</v>
      </c>
      <c r="C49" s="4">
        <v>45253.630983796298</v>
      </c>
      <c r="D49" t="s">
        <v>31</v>
      </c>
      <c r="E49" t="s">
        <v>15</v>
      </c>
      <c r="F49" t="s">
        <v>32</v>
      </c>
      <c r="G49" t="s">
        <v>33</v>
      </c>
      <c r="H49" t="s">
        <v>196</v>
      </c>
      <c r="I49">
        <v>200</v>
      </c>
      <c r="K49">
        <v>10</v>
      </c>
    </row>
    <row r="50" spans="2:11" x14ac:dyDescent="0.25">
      <c r="B50" t="s">
        <v>348</v>
      </c>
      <c r="C50" s="4">
        <v>45253.630983796298</v>
      </c>
      <c r="D50" t="s">
        <v>35</v>
      </c>
      <c r="E50" t="s">
        <v>15</v>
      </c>
      <c r="F50" t="s">
        <v>11</v>
      </c>
      <c r="G50" t="s">
        <v>36</v>
      </c>
      <c r="H50" t="s">
        <v>233</v>
      </c>
      <c r="I50">
        <v>6</v>
      </c>
      <c r="K50">
        <v>10</v>
      </c>
    </row>
    <row r="51" spans="2:11" x14ac:dyDescent="0.25">
      <c r="B51" t="s">
        <v>348</v>
      </c>
      <c r="C51" s="4">
        <v>45253.630983796298</v>
      </c>
      <c r="D51" t="s">
        <v>38</v>
      </c>
      <c r="E51" t="s">
        <v>10</v>
      </c>
      <c r="F51" t="s">
        <v>11</v>
      </c>
      <c r="G51" t="s">
        <v>39</v>
      </c>
      <c r="H51" t="s">
        <v>40</v>
      </c>
      <c r="I51">
        <v>0</v>
      </c>
      <c r="K51">
        <v>10</v>
      </c>
    </row>
    <row r="52" spans="2:11" x14ac:dyDescent="0.25">
      <c r="B52" t="s">
        <v>348</v>
      </c>
      <c r="C52" s="4">
        <v>45253.630983796298</v>
      </c>
      <c r="D52" t="s">
        <v>41</v>
      </c>
      <c r="E52" t="s">
        <v>15</v>
      </c>
      <c r="F52" t="s">
        <v>11</v>
      </c>
      <c r="G52" t="s">
        <v>42</v>
      </c>
      <c r="H52" t="s">
        <v>43</v>
      </c>
      <c r="I52">
        <v>1</v>
      </c>
      <c r="J52" t="s">
        <v>44</v>
      </c>
      <c r="K52">
        <v>10</v>
      </c>
    </row>
    <row r="53" spans="2:11" x14ac:dyDescent="0.25">
      <c r="B53" t="s">
        <v>348</v>
      </c>
      <c r="C53" s="4">
        <v>45253.630983796298</v>
      </c>
      <c r="D53" t="s">
        <v>45</v>
      </c>
      <c r="E53" t="s">
        <v>10</v>
      </c>
      <c r="F53" t="s">
        <v>11</v>
      </c>
      <c r="G53" t="s">
        <v>46</v>
      </c>
      <c r="H53" t="s">
        <v>47</v>
      </c>
      <c r="I53">
        <v>1</v>
      </c>
      <c r="J53" t="s">
        <v>347</v>
      </c>
      <c r="K53">
        <v>10</v>
      </c>
    </row>
    <row r="54" spans="2:11" x14ac:dyDescent="0.25">
      <c r="B54" t="s">
        <v>348</v>
      </c>
      <c r="C54" s="4">
        <v>45253.630983796298</v>
      </c>
      <c r="D54" t="s">
        <v>49</v>
      </c>
      <c r="E54" t="s">
        <v>10</v>
      </c>
      <c r="F54" t="s">
        <v>11</v>
      </c>
      <c r="G54" t="s">
        <v>39</v>
      </c>
      <c r="H54" t="s">
        <v>50</v>
      </c>
      <c r="I54">
        <v>1</v>
      </c>
      <c r="K54">
        <v>10</v>
      </c>
    </row>
    <row r="55" spans="2:11" x14ac:dyDescent="0.25">
      <c r="B55" t="s">
        <v>348</v>
      </c>
      <c r="C55" s="4">
        <v>45253.630983796298</v>
      </c>
      <c r="D55" t="s">
        <v>130</v>
      </c>
      <c r="E55" t="s">
        <v>10</v>
      </c>
      <c r="F55" t="s">
        <v>11</v>
      </c>
      <c r="G55" t="s">
        <v>39</v>
      </c>
      <c r="H55" t="s">
        <v>131</v>
      </c>
      <c r="I55">
        <v>2</v>
      </c>
      <c r="K55">
        <v>10</v>
      </c>
    </row>
    <row r="56" spans="2:11" x14ac:dyDescent="0.25">
      <c r="B56" t="s">
        <v>348</v>
      </c>
      <c r="C56" s="4">
        <v>45253.630983796298</v>
      </c>
      <c r="D56" t="s">
        <v>132</v>
      </c>
      <c r="E56" t="s">
        <v>10</v>
      </c>
      <c r="F56" t="s">
        <v>11</v>
      </c>
      <c r="G56" t="s">
        <v>39</v>
      </c>
      <c r="H56" t="s">
        <v>133</v>
      </c>
      <c r="I56">
        <v>1</v>
      </c>
      <c r="K56">
        <v>10</v>
      </c>
    </row>
    <row r="57" spans="2:11" x14ac:dyDescent="0.25">
      <c r="B57" t="s">
        <v>348</v>
      </c>
      <c r="C57" s="4">
        <v>45253.630983796298</v>
      </c>
      <c r="D57" t="s">
        <v>51</v>
      </c>
      <c r="E57" t="s">
        <v>10</v>
      </c>
      <c r="F57" t="s">
        <v>11</v>
      </c>
      <c r="G57" t="s">
        <v>39</v>
      </c>
      <c r="H57" t="s">
        <v>52</v>
      </c>
      <c r="I57">
        <v>10</v>
      </c>
      <c r="K57">
        <v>10</v>
      </c>
    </row>
    <row r="58" spans="2:11" x14ac:dyDescent="0.25">
      <c r="B58" t="s">
        <v>348</v>
      </c>
      <c r="C58" s="4">
        <v>45253.630983796298</v>
      </c>
      <c r="D58" t="s">
        <v>53</v>
      </c>
      <c r="E58" t="s">
        <v>10</v>
      </c>
      <c r="F58" t="s">
        <v>11</v>
      </c>
      <c r="H58" t="s">
        <v>54</v>
      </c>
      <c r="I58">
        <v>10</v>
      </c>
      <c r="K58">
        <v>10</v>
      </c>
    </row>
    <row r="59" spans="2:11" x14ac:dyDescent="0.25">
      <c r="B59" t="s">
        <v>348</v>
      </c>
      <c r="C59" s="4">
        <v>45253.630983796298</v>
      </c>
      <c r="D59" t="s">
        <v>55</v>
      </c>
      <c r="E59" t="s">
        <v>10</v>
      </c>
      <c r="F59" t="s">
        <v>11</v>
      </c>
      <c r="H59" t="s">
        <v>56</v>
      </c>
      <c r="I59">
        <v>12</v>
      </c>
      <c r="K59">
        <v>10</v>
      </c>
    </row>
    <row r="60" spans="2:11" x14ac:dyDescent="0.25">
      <c r="B60" t="s">
        <v>348</v>
      </c>
      <c r="C60" s="4">
        <v>45253.630983796298</v>
      </c>
      <c r="D60" t="s">
        <v>57</v>
      </c>
      <c r="E60" t="s">
        <v>10</v>
      </c>
      <c r="F60" t="s">
        <v>11</v>
      </c>
      <c r="H60" t="s">
        <v>58</v>
      </c>
      <c r="I60">
        <v>1</v>
      </c>
      <c r="K60">
        <v>10</v>
      </c>
    </row>
    <row r="61" spans="2:11" x14ac:dyDescent="0.25">
      <c r="B61" t="s">
        <v>348</v>
      </c>
      <c r="C61" s="4">
        <v>45253.630983796298</v>
      </c>
      <c r="D61" t="s">
        <v>59</v>
      </c>
      <c r="E61" t="s">
        <v>10</v>
      </c>
      <c r="F61" t="s">
        <v>11</v>
      </c>
      <c r="H61" t="s">
        <v>60</v>
      </c>
      <c r="I61">
        <v>1</v>
      </c>
      <c r="K61">
        <v>10</v>
      </c>
    </row>
    <row r="62" spans="2:11" x14ac:dyDescent="0.25">
      <c r="B62" t="s">
        <v>348</v>
      </c>
      <c r="C62" s="4">
        <v>45253.630983796298</v>
      </c>
      <c r="D62" t="s">
        <v>61</v>
      </c>
      <c r="E62" t="s">
        <v>10</v>
      </c>
      <c r="F62" t="s">
        <v>11</v>
      </c>
      <c r="G62" t="s">
        <v>62</v>
      </c>
      <c r="H62" t="s">
        <v>63</v>
      </c>
      <c r="I62">
        <v>2</v>
      </c>
      <c r="K62">
        <v>10</v>
      </c>
    </row>
    <row r="63" spans="2:11" x14ac:dyDescent="0.25">
      <c r="B63" t="s">
        <v>348</v>
      </c>
      <c r="C63" s="4">
        <v>45253.630983796298</v>
      </c>
      <c r="D63" t="s">
        <v>67</v>
      </c>
      <c r="E63" t="s">
        <v>10</v>
      </c>
      <c r="F63" t="s">
        <v>11</v>
      </c>
      <c r="G63" t="s">
        <v>62</v>
      </c>
      <c r="H63" t="s">
        <v>68</v>
      </c>
      <c r="I63">
        <v>31</v>
      </c>
      <c r="K63">
        <v>10</v>
      </c>
    </row>
    <row r="64" spans="2:11" x14ac:dyDescent="0.25">
      <c r="B64" t="s">
        <v>348</v>
      </c>
      <c r="C64" s="4">
        <v>45253.630983796298</v>
      </c>
      <c r="D64" t="s">
        <v>69</v>
      </c>
      <c r="E64" t="s">
        <v>10</v>
      </c>
      <c r="F64" t="s">
        <v>11</v>
      </c>
      <c r="G64" t="s">
        <v>62</v>
      </c>
      <c r="H64" t="s">
        <v>70</v>
      </c>
      <c r="I64">
        <v>8</v>
      </c>
      <c r="K64">
        <v>10</v>
      </c>
    </row>
    <row r="65" spans="2:11" x14ac:dyDescent="0.25">
      <c r="B65" t="s">
        <v>348</v>
      </c>
      <c r="C65" s="4">
        <v>45253.630983796298</v>
      </c>
      <c r="D65" t="s">
        <v>71</v>
      </c>
      <c r="E65" t="s">
        <v>10</v>
      </c>
      <c r="F65" t="s">
        <v>11</v>
      </c>
      <c r="G65" t="s">
        <v>36</v>
      </c>
      <c r="H65" t="s">
        <v>72</v>
      </c>
      <c r="I65">
        <v>153</v>
      </c>
      <c r="K65">
        <v>10</v>
      </c>
    </row>
    <row r="66" spans="2:11" x14ac:dyDescent="0.25">
      <c r="B66" t="s">
        <v>348</v>
      </c>
      <c r="C66" s="4">
        <v>45253.630983796298</v>
      </c>
      <c r="D66" t="s">
        <v>73</v>
      </c>
      <c r="E66" t="s">
        <v>10</v>
      </c>
      <c r="F66" t="s">
        <v>11</v>
      </c>
      <c r="G66" t="s">
        <v>62</v>
      </c>
      <c r="H66" t="s">
        <v>74</v>
      </c>
      <c r="I66">
        <v>48</v>
      </c>
      <c r="K66">
        <v>10</v>
      </c>
    </row>
    <row r="67" spans="2:11" x14ac:dyDescent="0.25">
      <c r="B67" t="s">
        <v>348</v>
      </c>
      <c r="C67" s="4">
        <v>45253.630983796298</v>
      </c>
      <c r="D67" t="s">
        <v>75</v>
      </c>
      <c r="E67" t="s">
        <v>10</v>
      </c>
      <c r="F67" t="s">
        <v>32</v>
      </c>
      <c r="G67" t="s">
        <v>76</v>
      </c>
      <c r="H67" t="s">
        <v>77</v>
      </c>
      <c r="I67">
        <v>1</v>
      </c>
      <c r="K67">
        <v>10</v>
      </c>
    </row>
    <row r="68" spans="2:11" x14ac:dyDescent="0.25">
      <c r="B68" t="s">
        <v>348</v>
      </c>
      <c r="C68" s="4">
        <v>45253.630983796298</v>
      </c>
      <c r="D68" t="s">
        <v>78</v>
      </c>
      <c r="E68" t="s">
        <v>10</v>
      </c>
      <c r="F68" t="s">
        <v>32</v>
      </c>
      <c r="G68" t="s">
        <v>79</v>
      </c>
      <c r="H68" t="s">
        <v>80</v>
      </c>
      <c r="I68">
        <v>10</v>
      </c>
      <c r="K68">
        <v>10</v>
      </c>
    </row>
    <row r="69" spans="2:11" x14ac:dyDescent="0.25">
      <c r="B69" t="s">
        <v>348</v>
      </c>
      <c r="C69" s="4">
        <v>45253.630983796298</v>
      </c>
      <c r="D69" t="s">
        <v>81</v>
      </c>
      <c r="E69" t="s">
        <v>10</v>
      </c>
      <c r="F69" t="s">
        <v>11</v>
      </c>
      <c r="G69" t="s">
        <v>39</v>
      </c>
      <c r="H69" t="s">
        <v>82</v>
      </c>
      <c r="I69">
        <v>1</v>
      </c>
      <c r="K69">
        <v>10</v>
      </c>
    </row>
    <row r="70" spans="2:11" x14ac:dyDescent="0.25">
      <c r="B70" t="s">
        <v>348</v>
      </c>
      <c r="C70" s="4">
        <v>45253.630983796298</v>
      </c>
      <c r="D70" t="s">
        <v>119</v>
      </c>
      <c r="E70" t="s">
        <v>15</v>
      </c>
      <c r="F70" t="s">
        <v>22</v>
      </c>
      <c r="G70" t="s">
        <v>120</v>
      </c>
      <c r="H70" t="s">
        <v>349</v>
      </c>
      <c r="I70">
        <v>3</v>
      </c>
      <c r="K70">
        <v>10</v>
      </c>
    </row>
    <row r="71" spans="2:11" x14ac:dyDescent="0.25">
      <c r="B71" t="s">
        <v>348</v>
      </c>
      <c r="C71" s="4">
        <v>45253.630983796298</v>
      </c>
      <c r="D71" t="s">
        <v>83</v>
      </c>
      <c r="E71" t="s">
        <v>10</v>
      </c>
      <c r="F71" t="s">
        <v>11</v>
      </c>
      <c r="G71" t="s">
        <v>84</v>
      </c>
      <c r="H71" t="s">
        <v>85</v>
      </c>
      <c r="I71">
        <v>1</v>
      </c>
      <c r="K71">
        <v>10</v>
      </c>
    </row>
    <row r="72" spans="2:11" x14ac:dyDescent="0.25">
      <c r="B72" t="s">
        <v>348</v>
      </c>
      <c r="C72" s="4">
        <v>45253.630983796298</v>
      </c>
      <c r="D72" t="s">
        <v>86</v>
      </c>
      <c r="E72" t="s">
        <v>10</v>
      </c>
      <c r="F72" t="s">
        <v>32</v>
      </c>
      <c r="G72" t="s">
        <v>87</v>
      </c>
      <c r="H72" t="s">
        <v>88</v>
      </c>
      <c r="I72">
        <v>1</v>
      </c>
      <c r="K72">
        <v>10</v>
      </c>
    </row>
    <row r="73" spans="2:11" x14ac:dyDescent="0.25">
      <c r="B73" t="s">
        <v>348</v>
      </c>
      <c r="C73" s="4">
        <v>45253.630983796298</v>
      </c>
      <c r="D73" t="s">
        <v>135</v>
      </c>
      <c r="E73" t="s">
        <v>10</v>
      </c>
      <c r="F73" t="s">
        <v>32</v>
      </c>
      <c r="G73" t="s">
        <v>39</v>
      </c>
      <c r="H73" t="s">
        <v>136</v>
      </c>
      <c r="I73">
        <v>1</v>
      </c>
      <c r="K73">
        <v>10</v>
      </c>
    </row>
    <row r="74" spans="2:11" x14ac:dyDescent="0.25">
      <c r="B74" t="s">
        <v>348</v>
      </c>
      <c r="C74" s="4">
        <v>45253.630983796298</v>
      </c>
      <c r="D74" t="s">
        <v>89</v>
      </c>
      <c r="E74" t="s">
        <v>10</v>
      </c>
      <c r="F74" t="s">
        <v>32</v>
      </c>
      <c r="G74" t="s">
        <v>39</v>
      </c>
      <c r="H74" t="s">
        <v>90</v>
      </c>
      <c r="I74">
        <v>1</v>
      </c>
      <c r="K74">
        <v>10</v>
      </c>
    </row>
    <row r="75" spans="2:11" x14ac:dyDescent="0.25">
      <c r="B75" t="s">
        <v>348</v>
      </c>
      <c r="C75" s="4">
        <v>45253.630983796298</v>
      </c>
      <c r="D75" t="s">
        <v>91</v>
      </c>
      <c r="E75" t="s">
        <v>10</v>
      </c>
      <c r="F75" t="s">
        <v>32</v>
      </c>
      <c r="G75" t="s">
        <v>39</v>
      </c>
      <c r="H75" t="s">
        <v>92</v>
      </c>
      <c r="I75">
        <v>1</v>
      </c>
      <c r="K75">
        <v>10</v>
      </c>
    </row>
    <row r="76" spans="2:11" x14ac:dyDescent="0.25">
      <c r="B76" t="s">
        <v>348</v>
      </c>
      <c r="C76" s="4">
        <v>45253.630983796298</v>
      </c>
      <c r="D76" t="s">
        <v>93</v>
      </c>
      <c r="E76" t="s">
        <v>10</v>
      </c>
      <c r="F76" t="s">
        <v>32</v>
      </c>
      <c r="G76" t="s">
        <v>87</v>
      </c>
      <c r="H76" t="s">
        <v>94</v>
      </c>
      <c r="I76">
        <v>2</v>
      </c>
      <c r="K76">
        <v>10</v>
      </c>
    </row>
    <row r="77" spans="2:11" x14ac:dyDescent="0.25">
      <c r="B77" t="s">
        <v>348</v>
      </c>
      <c r="C77" s="4">
        <v>45253.630983796298</v>
      </c>
      <c r="D77" t="s">
        <v>95</v>
      </c>
      <c r="E77" t="s">
        <v>10</v>
      </c>
      <c r="F77" t="s">
        <v>32</v>
      </c>
      <c r="G77" t="s">
        <v>39</v>
      </c>
      <c r="H77" t="s">
        <v>96</v>
      </c>
      <c r="I77">
        <v>2</v>
      </c>
      <c r="K77">
        <v>10</v>
      </c>
    </row>
    <row r="78" spans="2:11" x14ac:dyDescent="0.25">
      <c r="B78" t="s">
        <v>348</v>
      </c>
      <c r="C78" s="4">
        <v>45253.630983796298</v>
      </c>
      <c r="D78" t="s">
        <v>97</v>
      </c>
      <c r="E78" t="s">
        <v>10</v>
      </c>
      <c r="F78" t="s">
        <v>32</v>
      </c>
      <c r="G78" t="s">
        <v>39</v>
      </c>
      <c r="H78" t="s">
        <v>98</v>
      </c>
      <c r="I78">
        <v>2</v>
      </c>
      <c r="K78">
        <v>10</v>
      </c>
    </row>
    <row r="79" spans="2:11" x14ac:dyDescent="0.25">
      <c r="B79" t="s">
        <v>348</v>
      </c>
      <c r="C79" s="4">
        <v>45253.630983796298</v>
      </c>
      <c r="D79" t="s">
        <v>99</v>
      </c>
      <c r="E79" t="s">
        <v>10</v>
      </c>
      <c r="F79" t="s">
        <v>32</v>
      </c>
      <c r="G79" t="s">
        <v>39</v>
      </c>
      <c r="H79" t="s">
        <v>100</v>
      </c>
      <c r="I79">
        <v>163</v>
      </c>
      <c r="K79">
        <v>10</v>
      </c>
    </row>
    <row r="80" spans="2:11" x14ac:dyDescent="0.25">
      <c r="B80" t="s">
        <v>348</v>
      </c>
      <c r="C80" s="4">
        <v>45253.630983796298</v>
      </c>
      <c r="D80" t="s">
        <v>101</v>
      </c>
      <c r="E80" t="s">
        <v>10</v>
      </c>
      <c r="F80" t="s">
        <v>32</v>
      </c>
      <c r="G80" t="s">
        <v>39</v>
      </c>
      <c r="H80" t="s">
        <v>102</v>
      </c>
      <c r="I80">
        <v>40</v>
      </c>
      <c r="K80">
        <v>10</v>
      </c>
    </row>
  </sheetData>
  <hyperlinks>
    <hyperlink ref="A2" location="'Síntese Resultados'!A1" display="Voltar para a página Síntese de Resultados" xr:uid="{4B03F52E-A7E2-4398-8D7E-054DA1645FEE}"/>
  </hyperlinks>
  <pageMargins left="0.7" right="0.7" top="0.75" bottom="0.75" header="0.3" footer="0.3"/>
  <drawing r:id="rId1"/>
  <tableParts count="1">
    <tablePart r:id="rId2"/>
  </tablePart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A95EB-D2AC-48B7-BB2C-DAFD35D75AA2}">
  <dimension ref="A2:L261"/>
  <sheetViews>
    <sheetView zoomScaleNormal="100" workbookViewId="0">
      <selection activeCell="B40" sqref="B40"/>
    </sheetView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  <col min="12" max="12" width="16.85546875" bestFit="1" customWidth="1"/>
  </cols>
  <sheetData>
    <row r="2" spans="1:1" x14ac:dyDescent="0.25">
      <c r="A2" s="3" t="s">
        <v>164</v>
      </c>
    </row>
    <row r="40" spans="2:12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  <c r="L40" s="14" t="s">
        <v>363</v>
      </c>
    </row>
    <row r="41" spans="2:12" x14ac:dyDescent="0.25">
      <c r="B41" t="s">
        <v>351</v>
      </c>
      <c r="C41" s="4">
        <v>45253.713067129633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21</v>
      </c>
      <c r="K41">
        <v>9.6</v>
      </c>
    </row>
    <row r="42" spans="2:12" x14ac:dyDescent="0.25">
      <c r="B42" t="s">
        <v>351</v>
      </c>
      <c r="C42" s="4">
        <v>45253.713067129633</v>
      </c>
      <c r="D42" t="s">
        <v>210</v>
      </c>
      <c r="E42" t="s">
        <v>15</v>
      </c>
      <c r="F42" t="s">
        <v>11</v>
      </c>
      <c r="G42" t="s">
        <v>12</v>
      </c>
      <c r="H42" t="s">
        <v>354</v>
      </c>
      <c r="I42">
        <v>1</v>
      </c>
      <c r="K42">
        <v>9.6</v>
      </c>
    </row>
    <row r="43" spans="2:12" x14ac:dyDescent="0.25">
      <c r="B43" t="s">
        <v>351</v>
      </c>
      <c r="C43" s="4">
        <v>45253.713067129633</v>
      </c>
      <c r="D43" t="s">
        <v>16</v>
      </c>
      <c r="E43" t="s">
        <v>15</v>
      </c>
      <c r="F43" t="s">
        <v>11</v>
      </c>
      <c r="G43" t="s">
        <v>17</v>
      </c>
      <c r="H43" t="s">
        <v>18</v>
      </c>
      <c r="I43">
        <v>1</v>
      </c>
      <c r="K43">
        <v>9.6</v>
      </c>
    </row>
    <row r="44" spans="2:12" x14ac:dyDescent="0.25">
      <c r="B44" t="s">
        <v>351</v>
      </c>
      <c r="C44" s="4">
        <v>45253.713067129633</v>
      </c>
      <c r="D44" t="s">
        <v>19</v>
      </c>
      <c r="E44" t="s">
        <v>15</v>
      </c>
      <c r="F44" t="s">
        <v>11</v>
      </c>
      <c r="G44" t="s">
        <v>17</v>
      </c>
      <c r="H44" t="s">
        <v>20</v>
      </c>
      <c r="I44">
        <v>2</v>
      </c>
      <c r="K44">
        <v>9.6</v>
      </c>
    </row>
    <row r="45" spans="2:12" x14ac:dyDescent="0.25">
      <c r="B45" t="s">
        <v>351</v>
      </c>
      <c r="C45" s="4">
        <v>45253.713067129633</v>
      </c>
      <c r="D45" t="s">
        <v>21</v>
      </c>
      <c r="E45" t="s">
        <v>15</v>
      </c>
      <c r="F45" t="s">
        <v>22</v>
      </c>
      <c r="G45" t="s">
        <v>23</v>
      </c>
      <c r="H45" t="s">
        <v>355</v>
      </c>
      <c r="I45">
        <v>9</v>
      </c>
      <c r="K45">
        <v>9.6</v>
      </c>
    </row>
    <row r="46" spans="2:12" x14ac:dyDescent="0.25">
      <c r="B46" t="s">
        <v>351</v>
      </c>
      <c r="C46" s="4">
        <v>45253.713067129633</v>
      </c>
      <c r="D46" t="s">
        <v>356</v>
      </c>
      <c r="E46" s="3" t="s">
        <v>357</v>
      </c>
      <c r="F46" t="s">
        <v>22</v>
      </c>
      <c r="G46" t="s">
        <v>23</v>
      </c>
      <c r="H46" t="s">
        <v>358</v>
      </c>
      <c r="I46">
        <v>6</v>
      </c>
      <c r="K46">
        <v>9.6</v>
      </c>
      <c r="L46" t="s">
        <v>366</v>
      </c>
    </row>
    <row r="47" spans="2:12" x14ac:dyDescent="0.25">
      <c r="B47" t="s">
        <v>351</v>
      </c>
      <c r="C47" s="4">
        <v>45253.713067129633</v>
      </c>
      <c r="D47" t="s">
        <v>25</v>
      </c>
      <c r="E47" t="s">
        <v>10</v>
      </c>
      <c r="F47" t="s">
        <v>11</v>
      </c>
      <c r="G47" t="s">
        <v>26</v>
      </c>
      <c r="H47" t="s">
        <v>27</v>
      </c>
      <c r="I47">
        <v>0</v>
      </c>
      <c r="K47">
        <v>9.6</v>
      </c>
    </row>
    <row r="48" spans="2:12" x14ac:dyDescent="0.25">
      <c r="B48" t="s">
        <v>351</v>
      </c>
      <c r="C48" s="4">
        <v>45253.713067129633</v>
      </c>
      <c r="D48" t="s">
        <v>28</v>
      </c>
      <c r="E48" t="s">
        <v>10</v>
      </c>
      <c r="F48" t="s">
        <v>11</v>
      </c>
      <c r="G48" t="s">
        <v>29</v>
      </c>
      <c r="H48" t="s">
        <v>30</v>
      </c>
      <c r="I48">
        <v>2</v>
      </c>
      <c r="K48">
        <v>9.6</v>
      </c>
    </row>
    <row r="49" spans="2:12" x14ac:dyDescent="0.25">
      <c r="B49" t="s">
        <v>351</v>
      </c>
      <c r="C49" s="4">
        <v>45253.713067129633</v>
      </c>
      <c r="D49" t="s">
        <v>31</v>
      </c>
      <c r="E49" t="s">
        <v>15</v>
      </c>
      <c r="F49" t="s">
        <v>32</v>
      </c>
      <c r="G49" t="s">
        <v>33</v>
      </c>
      <c r="H49" t="s">
        <v>359</v>
      </c>
      <c r="I49">
        <v>416</v>
      </c>
      <c r="K49">
        <v>9.6</v>
      </c>
    </row>
    <row r="50" spans="2:12" x14ac:dyDescent="0.25">
      <c r="B50" t="s">
        <v>351</v>
      </c>
      <c r="C50" s="4">
        <v>45253.713067129633</v>
      </c>
      <c r="D50" t="s">
        <v>254</v>
      </c>
      <c r="E50" t="s">
        <v>10</v>
      </c>
      <c r="F50" t="s">
        <v>11</v>
      </c>
      <c r="G50" t="s">
        <v>36</v>
      </c>
      <c r="H50" t="s">
        <v>255</v>
      </c>
      <c r="I50">
        <v>0</v>
      </c>
      <c r="K50">
        <v>9.6</v>
      </c>
    </row>
    <row r="51" spans="2:12" x14ac:dyDescent="0.25">
      <c r="B51" t="s">
        <v>351</v>
      </c>
      <c r="C51" s="4">
        <v>45253.713067129633</v>
      </c>
      <c r="D51" t="s">
        <v>38</v>
      </c>
      <c r="E51" t="s">
        <v>10</v>
      </c>
      <c r="F51" t="s">
        <v>11</v>
      </c>
      <c r="G51" t="s">
        <v>39</v>
      </c>
      <c r="H51" t="s">
        <v>40</v>
      </c>
      <c r="I51">
        <v>0</v>
      </c>
      <c r="K51">
        <v>9.6</v>
      </c>
    </row>
    <row r="52" spans="2:12" x14ac:dyDescent="0.25">
      <c r="B52" t="s">
        <v>351</v>
      </c>
      <c r="C52" s="4">
        <v>45253.713067129633</v>
      </c>
      <c r="D52" t="s">
        <v>41</v>
      </c>
      <c r="E52" t="s">
        <v>15</v>
      </c>
      <c r="F52" t="s">
        <v>11</v>
      </c>
      <c r="G52" t="s">
        <v>42</v>
      </c>
      <c r="H52" t="s">
        <v>43</v>
      </c>
      <c r="I52">
        <v>1</v>
      </c>
      <c r="J52" t="s">
        <v>44</v>
      </c>
      <c r="K52">
        <v>9.6</v>
      </c>
    </row>
    <row r="53" spans="2:12" x14ac:dyDescent="0.25">
      <c r="B53" t="s">
        <v>351</v>
      </c>
      <c r="C53" s="4">
        <v>45253.713067129633</v>
      </c>
      <c r="D53" t="s">
        <v>45</v>
      </c>
      <c r="E53" t="s">
        <v>10</v>
      </c>
      <c r="F53" t="s">
        <v>11</v>
      </c>
      <c r="G53" t="s">
        <v>46</v>
      </c>
      <c r="H53" t="s">
        <v>47</v>
      </c>
      <c r="I53">
        <v>1</v>
      </c>
      <c r="J53" t="s">
        <v>360</v>
      </c>
      <c r="K53">
        <v>9.6</v>
      </c>
    </row>
    <row r="54" spans="2:12" x14ac:dyDescent="0.25">
      <c r="B54" t="s">
        <v>351</v>
      </c>
      <c r="C54" s="4">
        <v>45253.713067129633</v>
      </c>
      <c r="D54" t="s">
        <v>49</v>
      </c>
      <c r="E54" t="s">
        <v>10</v>
      </c>
      <c r="F54" t="s">
        <v>11</v>
      </c>
      <c r="G54" t="s">
        <v>39</v>
      </c>
      <c r="H54" t="s">
        <v>50</v>
      </c>
      <c r="I54">
        <v>9</v>
      </c>
      <c r="K54">
        <v>9.6</v>
      </c>
    </row>
    <row r="55" spans="2:12" x14ac:dyDescent="0.25">
      <c r="B55" t="s">
        <v>351</v>
      </c>
      <c r="C55" s="4">
        <v>45253.713067129633</v>
      </c>
      <c r="D55" t="s">
        <v>51</v>
      </c>
      <c r="E55" t="s">
        <v>10</v>
      </c>
      <c r="F55" t="s">
        <v>11</v>
      </c>
      <c r="G55" t="s">
        <v>39</v>
      </c>
      <c r="H55" t="s">
        <v>52</v>
      </c>
      <c r="I55">
        <v>11</v>
      </c>
      <c r="K55">
        <v>9.6</v>
      </c>
    </row>
    <row r="56" spans="2:12" x14ac:dyDescent="0.25">
      <c r="B56" t="s">
        <v>351</v>
      </c>
      <c r="C56" s="4">
        <v>45253.713067129633</v>
      </c>
      <c r="D56" t="s">
        <v>361</v>
      </c>
      <c r="E56" s="3" t="s">
        <v>357</v>
      </c>
      <c r="F56" t="s">
        <v>11</v>
      </c>
      <c r="H56" t="s">
        <v>362</v>
      </c>
      <c r="I56">
        <v>1</v>
      </c>
      <c r="K56">
        <v>9.6</v>
      </c>
      <c r="L56" t="s">
        <v>366</v>
      </c>
    </row>
    <row r="57" spans="2:12" x14ac:dyDescent="0.25">
      <c r="B57" t="s">
        <v>351</v>
      </c>
      <c r="C57" s="4">
        <v>45253.713067129633</v>
      </c>
      <c r="D57" t="s">
        <v>55</v>
      </c>
      <c r="E57" t="s">
        <v>10</v>
      </c>
      <c r="F57" t="s">
        <v>11</v>
      </c>
      <c r="H57" t="s">
        <v>56</v>
      </c>
      <c r="I57">
        <v>16</v>
      </c>
      <c r="K57">
        <v>9.6</v>
      </c>
    </row>
    <row r="58" spans="2:12" x14ac:dyDescent="0.25">
      <c r="B58" t="s">
        <v>351</v>
      </c>
      <c r="C58" s="4">
        <v>45253.713067129633</v>
      </c>
      <c r="D58" t="s">
        <v>57</v>
      </c>
      <c r="E58" t="s">
        <v>10</v>
      </c>
      <c r="F58" t="s">
        <v>11</v>
      </c>
      <c r="H58" t="s">
        <v>58</v>
      </c>
      <c r="I58">
        <v>5</v>
      </c>
      <c r="K58">
        <v>9.6</v>
      </c>
    </row>
    <row r="59" spans="2:12" x14ac:dyDescent="0.25">
      <c r="B59" t="s">
        <v>351</v>
      </c>
      <c r="C59" s="4">
        <v>45253.713067129633</v>
      </c>
      <c r="D59" t="s">
        <v>59</v>
      </c>
      <c r="E59" t="s">
        <v>10</v>
      </c>
      <c r="F59" t="s">
        <v>11</v>
      </c>
      <c r="H59" t="s">
        <v>60</v>
      </c>
      <c r="I59">
        <v>1</v>
      </c>
      <c r="K59">
        <v>9.6</v>
      </c>
    </row>
    <row r="60" spans="2:12" x14ac:dyDescent="0.25">
      <c r="B60" t="s">
        <v>351</v>
      </c>
      <c r="C60" s="4">
        <v>45253.713067129633</v>
      </c>
      <c r="D60" t="s">
        <v>67</v>
      </c>
      <c r="E60" t="s">
        <v>10</v>
      </c>
      <c r="F60" t="s">
        <v>11</v>
      </c>
      <c r="G60" t="s">
        <v>62</v>
      </c>
      <c r="H60" t="s">
        <v>68</v>
      </c>
      <c r="I60">
        <v>73</v>
      </c>
      <c r="K60">
        <v>9.6</v>
      </c>
    </row>
    <row r="61" spans="2:12" x14ac:dyDescent="0.25">
      <c r="B61" t="s">
        <v>351</v>
      </c>
      <c r="C61" s="4">
        <v>45253.713067129633</v>
      </c>
      <c r="D61" t="s">
        <v>69</v>
      </c>
      <c r="E61" t="s">
        <v>10</v>
      </c>
      <c r="F61" t="s">
        <v>11</v>
      </c>
      <c r="G61" t="s">
        <v>62</v>
      </c>
      <c r="H61" t="s">
        <v>70</v>
      </c>
      <c r="I61">
        <v>3</v>
      </c>
      <c r="K61">
        <v>9.6</v>
      </c>
    </row>
    <row r="62" spans="2:12" x14ac:dyDescent="0.25">
      <c r="B62" t="s">
        <v>351</v>
      </c>
      <c r="C62" s="4">
        <v>45253.713067129633</v>
      </c>
      <c r="D62" t="s">
        <v>71</v>
      </c>
      <c r="E62" t="s">
        <v>10</v>
      </c>
      <c r="F62" t="s">
        <v>11</v>
      </c>
      <c r="G62" t="s">
        <v>36</v>
      </c>
      <c r="H62" t="s">
        <v>72</v>
      </c>
      <c r="I62">
        <v>157</v>
      </c>
      <c r="K62">
        <v>9.6</v>
      </c>
    </row>
    <row r="63" spans="2:12" x14ac:dyDescent="0.25">
      <c r="B63" t="s">
        <v>351</v>
      </c>
      <c r="C63" s="4">
        <v>45253.713067129633</v>
      </c>
      <c r="D63" t="s">
        <v>73</v>
      </c>
      <c r="E63" t="s">
        <v>10</v>
      </c>
      <c r="F63" t="s">
        <v>11</v>
      </c>
      <c r="G63" t="s">
        <v>62</v>
      </c>
      <c r="H63" t="s">
        <v>74</v>
      </c>
      <c r="I63">
        <v>47</v>
      </c>
      <c r="K63">
        <v>9.6</v>
      </c>
    </row>
    <row r="64" spans="2:12" x14ac:dyDescent="0.25">
      <c r="B64" t="s">
        <v>351</v>
      </c>
      <c r="C64" s="4">
        <v>45253.713067129633</v>
      </c>
      <c r="D64" t="s">
        <v>75</v>
      </c>
      <c r="E64" t="s">
        <v>10</v>
      </c>
      <c r="F64" t="s">
        <v>32</v>
      </c>
      <c r="G64" t="s">
        <v>76</v>
      </c>
      <c r="H64" t="s">
        <v>77</v>
      </c>
      <c r="I64">
        <v>1</v>
      </c>
      <c r="K64">
        <v>9.6</v>
      </c>
    </row>
    <row r="65" spans="2:11" x14ac:dyDescent="0.25">
      <c r="B65" t="s">
        <v>351</v>
      </c>
      <c r="C65" s="4">
        <v>45253.713067129633</v>
      </c>
      <c r="D65" t="s">
        <v>78</v>
      </c>
      <c r="E65" t="s">
        <v>10</v>
      </c>
      <c r="F65" t="s">
        <v>32</v>
      </c>
      <c r="G65" t="s">
        <v>79</v>
      </c>
      <c r="H65" t="s">
        <v>80</v>
      </c>
      <c r="I65">
        <v>3</v>
      </c>
      <c r="K65">
        <v>9.6</v>
      </c>
    </row>
    <row r="66" spans="2:11" x14ac:dyDescent="0.25">
      <c r="B66" t="s">
        <v>351</v>
      </c>
      <c r="C66" s="4">
        <v>45253.713067129633</v>
      </c>
      <c r="D66" t="s">
        <v>119</v>
      </c>
      <c r="E66" t="s">
        <v>15</v>
      </c>
      <c r="F66" t="s">
        <v>22</v>
      </c>
      <c r="G66" t="s">
        <v>120</v>
      </c>
      <c r="H66" t="s">
        <v>144</v>
      </c>
      <c r="I66">
        <v>1</v>
      </c>
      <c r="K66">
        <v>9.6</v>
      </c>
    </row>
    <row r="67" spans="2:11" x14ac:dyDescent="0.25">
      <c r="B67" t="s">
        <v>351</v>
      </c>
      <c r="C67" s="4">
        <v>45253.713067129633</v>
      </c>
      <c r="D67" t="s">
        <v>83</v>
      </c>
      <c r="E67" t="s">
        <v>10</v>
      </c>
      <c r="F67" t="s">
        <v>11</v>
      </c>
      <c r="G67" t="s">
        <v>84</v>
      </c>
      <c r="H67" t="s">
        <v>85</v>
      </c>
      <c r="I67">
        <v>1</v>
      </c>
      <c r="K67">
        <v>9.6</v>
      </c>
    </row>
    <row r="68" spans="2:11" x14ac:dyDescent="0.25">
      <c r="B68" t="s">
        <v>351</v>
      </c>
      <c r="C68" s="4">
        <v>45253.713067129633</v>
      </c>
      <c r="D68" t="s">
        <v>86</v>
      </c>
      <c r="E68" t="s">
        <v>10</v>
      </c>
      <c r="F68" t="s">
        <v>32</v>
      </c>
      <c r="G68" t="s">
        <v>87</v>
      </c>
      <c r="H68" t="s">
        <v>88</v>
      </c>
      <c r="I68">
        <v>1</v>
      </c>
      <c r="K68">
        <v>9.6</v>
      </c>
    </row>
    <row r="69" spans="2:11" x14ac:dyDescent="0.25">
      <c r="B69" t="s">
        <v>351</v>
      </c>
      <c r="C69" s="4">
        <v>45253.713067129633</v>
      </c>
      <c r="D69" t="s">
        <v>89</v>
      </c>
      <c r="E69" t="s">
        <v>10</v>
      </c>
      <c r="F69" t="s">
        <v>32</v>
      </c>
      <c r="G69" t="s">
        <v>39</v>
      </c>
      <c r="H69" t="s">
        <v>90</v>
      </c>
      <c r="I69">
        <v>1</v>
      </c>
      <c r="K69">
        <v>9.6</v>
      </c>
    </row>
    <row r="70" spans="2:11" x14ac:dyDescent="0.25">
      <c r="B70" t="s">
        <v>351</v>
      </c>
      <c r="C70" s="4">
        <v>45253.713067129633</v>
      </c>
      <c r="D70" t="s">
        <v>91</v>
      </c>
      <c r="E70" t="s">
        <v>10</v>
      </c>
      <c r="F70" t="s">
        <v>32</v>
      </c>
      <c r="G70" t="s">
        <v>39</v>
      </c>
      <c r="H70" t="s">
        <v>92</v>
      </c>
      <c r="I70">
        <v>1</v>
      </c>
      <c r="K70">
        <v>9.6</v>
      </c>
    </row>
    <row r="71" spans="2:11" x14ac:dyDescent="0.25">
      <c r="B71" t="s">
        <v>351</v>
      </c>
      <c r="C71" s="4">
        <v>45253.713067129633</v>
      </c>
      <c r="D71" t="s">
        <v>93</v>
      </c>
      <c r="E71" t="s">
        <v>10</v>
      </c>
      <c r="F71" t="s">
        <v>32</v>
      </c>
      <c r="G71" t="s">
        <v>87</v>
      </c>
      <c r="H71" t="s">
        <v>94</v>
      </c>
      <c r="I71">
        <v>2</v>
      </c>
      <c r="K71">
        <v>9.6</v>
      </c>
    </row>
    <row r="72" spans="2:11" x14ac:dyDescent="0.25">
      <c r="B72" t="s">
        <v>351</v>
      </c>
      <c r="C72" s="4">
        <v>45253.713067129633</v>
      </c>
      <c r="D72" t="s">
        <v>95</v>
      </c>
      <c r="E72" t="s">
        <v>10</v>
      </c>
      <c r="F72" t="s">
        <v>32</v>
      </c>
      <c r="G72" t="s">
        <v>39</v>
      </c>
      <c r="H72" t="s">
        <v>96</v>
      </c>
      <c r="I72">
        <v>2</v>
      </c>
      <c r="K72">
        <v>9.6</v>
      </c>
    </row>
    <row r="73" spans="2:11" x14ac:dyDescent="0.25">
      <c r="B73" t="s">
        <v>351</v>
      </c>
      <c r="C73" s="4">
        <v>45253.713067129633</v>
      </c>
      <c r="D73" t="s">
        <v>97</v>
      </c>
      <c r="E73" t="s">
        <v>10</v>
      </c>
      <c r="F73" t="s">
        <v>32</v>
      </c>
      <c r="G73" t="s">
        <v>39</v>
      </c>
      <c r="H73" t="s">
        <v>98</v>
      </c>
      <c r="I73">
        <v>2</v>
      </c>
      <c r="K73">
        <v>9.6</v>
      </c>
    </row>
    <row r="74" spans="2:11" x14ac:dyDescent="0.25">
      <c r="B74" t="s">
        <v>351</v>
      </c>
      <c r="C74" s="4">
        <v>45253.713067129633</v>
      </c>
      <c r="D74" t="s">
        <v>99</v>
      </c>
      <c r="E74" t="s">
        <v>10</v>
      </c>
      <c r="F74" t="s">
        <v>32</v>
      </c>
      <c r="G74" t="s">
        <v>39</v>
      </c>
      <c r="H74" t="s">
        <v>100</v>
      </c>
      <c r="I74">
        <v>158</v>
      </c>
      <c r="K74">
        <v>9.6</v>
      </c>
    </row>
    <row r="75" spans="2:11" x14ac:dyDescent="0.25">
      <c r="B75" t="s">
        <v>351</v>
      </c>
      <c r="C75" s="4">
        <v>45253.713067129633</v>
      </c>
      <c r="D75" t="s">
        <v>101</v>
      </c>
      <c r="E75" t="s">
        <v>10</v>
      </c>
      <c r="F75" t="s">
        <v>32</v>
      </c>
      <c r="G75" t="s">
        <v>39</v>
      </c>
      <c r="H75" t="s">
        <v>102</v>
      </c>
      <c r="I75">
        <v>38</v>
      </c>
      <c r="K75">
        <v>9.6</v>
      </c>
    </row>
    <row r="78" spans="2:11" ht="26.25" x14ac:dyDescent="0.4">
      <c r="B78" s="12" t="s">
        <v>363</v>
      </c>
    </row>
    <row r="79" spans="2:11" ht="18.75" x14ac:dyDescent="0.3">
      <c r="B79" s="13" t="s">
        <v>364</v>
      </c>
    </row>
    <row r="261" spans="2:2" ht="18.75" x14ac:dyDescent="0.3">
      <c r="B261" s="13" t="s">
        <v>365</v>
      </c>
    </row>
  </sheetData>
  <hyperlinks>
    <hyperlink ref="A2" location="'Síntese Resultados'!A1" display="Voltar para a página Síntese de Resultados" xr:uid="{07EDC8EF-00B8-4E4A-8CFD-CA33801AC695}"/>
    <hyperlink ref="E46" location="Documentação!B79" display="Error" xr:uid="{ACA1AB43-F420-4D51-8B91-8451FACB8628}"/>
    <hyperlink ref="E56" location="Documentação!B261" display="Error" xr:uid="{EA1BC126-3C8C-435C-BFE2-476AABA09238}"/>
  </hyperlink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CD5CA-F5D0-4643-9232-985C2CFE1568}">
  <dimension ref="A2:K73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376</v>
      </c>
      <c r="C41" s="4">
        <v>45254.569907407407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376</v>
      </c>
      <c r="C42" s="4">
        <v>45254.569907407407</v>
      </c>
      <c r="D42" t="s">
        <v>167</v>
      </c>
      <c r="E42" t="s">
        <v>15</v>
      </c>
      <c r="F42" t="s">
        <v>22</v>
      </c>
      <c r="G42" t="s">
        <v>168</v>
      </c>
      <c r="H42" t="s">
        <v>275</v>
      </c>
      <c r="I42">
        <v>1</v>
      </c>
      <c r="K42">
        <v>10</v>
      </c>
    </row>
    <row r="43" spans="2:11" x14ac:dyDescent="0.25">
      <c r="B43" t="s">
        <v>376</v>
      </c>
      <c r="C43" s="4">
        <v>45254.569907407407</v>
      </c>
      <c r="D43" t="s">
        <v>16</v>
      </c>
      <c r="E43" t="s">
        <v>15</v>
      </c>
      <c r="F43" t="s">
        <v>11</v>
      </c>
      <c r="G43" t="s">
        <v>17</v>
      </c>
      <c r="H43" t="s">
        <v>18</v>
      </c>
      <c r="I43">
        <v>1</v>
      </c>
      <c r="K43">
        <v>10</v>
      </c>
    </row>
    <row r="44" spans="2:11" x14ac:dyDescent="0.25">
      <c r="B44" t="s">
        <v>376</v>
      </c>
      <c r="C44" s="4">
        <v>45254.569907407407</v>
      </c>
      <c r="D44" t="s">
        <v>19</v>
      </c>
      <c r="E44" t="s">
        <v>15</v>
      </c>
      <c r="F44" t="s">
        <v>11</v>
      </c>
      <c r="G44" t="s">
        <v>17</v>
      </c>
      <c r="H44" t="s">
        <v>20</v>
      </c>
      <c r="I44">
        <v>2</v>
      </c>
      <c r="K44">
        <v>10</v>
      </c>
    </row>
    <row r="45" spans="2:11" x14ac:dyDescent="0.25">
      <c r="B45" t="s">
        <v>376</v>
      </c>
      <c r="C45" s="4">
        <v>45254.569907407407</v>
      </c>
      <c r="D45" t="s">
        <v>21</v>
      </c>
      <c r="E45" t="s">
        <v>15</v>
      </c>
      <c r="F45" t="s">
        <v>22</v>
      </c>
      <c r="G45" t="s">
        <v>23</v>
      </c>
      <c r="H45" t="s">
        <v>355</v>
      </c>
      <c r="I45">
        <v>9</v>
      </c>
      <c r="K45">
        <v>10</v>
      </c>
    </row>
    <row r="46" spans="2:11" x14ac:dyDescent="0.25">
      <c r="B46" t="s">
        <v>376</v>
      </c>
      <c r="C46" s="4">
        <v>45254.569907407407</v>
      </c>
      <c r="D46" t="s">
        <v>25</v>
      </c>
      <c r="E46" t="s">
        <v>10</v>
      </c>
      <c r="F46" t="s">
        <v>11</v>
      </c>
      <c r="G46" t="s">
        <v>26</v>
      </c>
      <c r="H46" t="s">
        <v>27</v>
      </c>
      <c r="I46">
        <v>0</v>
      </c>
      <c r="K46">
        <v>10</v>
      </c>
    </row>
    <row r="47" spans="2:11" x14ac:dyDescent="0.25">
      <c r="B47" t="s">
        <v>376</v>
      </c>
      <c r="C47" s="4">
        <v>45254.569907407407</v>
      </c>
      <c r="D47" t="s">
        <v>28</v>
      </c>
      <c r="E47" t="s">
        <v>10</v>
      </c>
      <c r="F47" t="s">
        <v>11</v>
      </c>
      <c r="G47" t="s">
        <v>29</v>
      </c>
      <c r="H47" t="s">
        <v>30</v>
      </c>
      <c r="I47">
        <v>2</v>
      </c>
      <c r="K47">
        <v>10</v>
      </c>
    </row>
    <row r="48" spans="2:11" x14ac:dyDescent="0.25">
      <c r="B48" t="s">
        <v>376</v>
      </c>
      <c r="C48" s="4">
        <v>45254.569907407407</v>
      </c>
      <c r="D48" t="s">
        <v>31</v>
      </c>
      <c r="E48" t="s">
        <v>15</v>
      </c>
      <c r="F48" t="s">
        <v>32</v>
      </c>
      <c r="G48" t="s">
        <v>33</v>
      </c>
      <c r="H48" t="s">
        <v>383</v>
      </c>
      <c r="I48">
        <v>185</v>
      </c>
      <c r="K48">
        <v>10</v>
      </c>
    </row>
    <row r="49" spans="2:11" x14ac:dyDescent="0.25">
      <c r="B49" t="s">
        <v>376</v>
      </c>
      <c r="C49" s="4">
        <v>45254.569907407407</v>
      </c>
      <c r="D49" t="s">
        <v>35</v>
      </c>
      <c r="E49" t="s">
        <v>15</v>
      </c>
      <c r="F49" t="s">
        <v>11</v>
      </c>
      <c r="G49" t="s">
        <v>36</v>
      </c>
      <c r="H49" t="s">
        <v>117</v>
      </c>
      <c r="I49">
        <v>23</v>
      </c>
      <c r="K49">
        <v>10</v>
      </c>
    </row>
    <row r="50" spans="2:11" x14ac:dyDescent="0.25">
      <c r="B50" t="s">
        <v>376</v>
      </c>
      <c r="C50" s="4">
        <v>45254.569907407407</v>
      </c>
      <c r="D50" t="s">
        <v>38</v>
      </c>
      <c r="E50" t="s">
        <v>10</v>
      </c>
      <c r="F50" t="s">
        <v>11</v>
      </c>
      <c r="G50" t="s">
        <v>39</v>
      </c>
      <c r="H50" t="s">
        <v>40</v>
      </c>
      <c r="I50">
        <v>0</v>
      </c>
      <c r="K50">
        <v>10</v>
      </c>
    </row>
    <row r="51" spans="2:11" x14ac:dyDescent="0.25">
      <c r="B51" t="s">
        <v>376</v>
      </c>
      <c r="C51" s="4">
        <v>45254.569907407407</v>
      </c>
      <c r="D51" t="s">
        <v>41</v>
      </c>
      <c r="E51" t="s">
        <v>15</v>
      </c>
      <c r="F51" t="s">
        <v>11</v>
      </c>
      <c r="G51" t="s">
        <v>42</v>
      </c>
      <c r="H51" t="s">
        <v>43</v>
      </c>
      <c r="I51">
        <v>1</v>
      </c>
      <c r="J51" t="s">
        <v>44</v>
      </c>
      <c r="K51">
        <v>10</v>
      </c>
    </row>
    <row r="52" spans="2:11" x14ac:dyDescent="0.25">
      <c r="B52" t="s">
        <v>376</v>
      </c>
      <c r="C52" s="4">
        <v>45254.569907407407</v>
      </c>
      <c r="D52" t="s">
        <v>45</v>
      </c>
      <c r="E52" t="s">
        <v>10</v>
      </c>
      <c r="F52" t="s">
        <v>11</v>
      </c>
      <c r="G52" t="s">
        <v>46</v>
      </c>
      <c r="H52" t="s">
        <v>47</v>
      </c>
      <c r="I52">
        <v>1</v>
      </c>
      <c r="J52" t="s">
        <v>384</v>
      </c>
      <c r="K52">
        <v>10</v>
      </c>
    </row>
    <row r="53" spans="2:11" x14ac:dyDescent="0.25">
      <c r="B53" t="s">
        <v>376</v>
      </c>
      <c r="C53" s="4">
        <v>45254.569907407407</v>
      </c>
      <c r="D53" t="s">
        <v>49</v>
      </c>
      <c r="E53" t="s">
        <v>10</v>
      </c>
      <c r="F53" t="s">
        <v>11</v>
      </c>
      <c r="G53" t="s">
        <v>39</v>
      </c>
      <c r="H53" t="s">
        <v>50</v>
      </c>
      <c r="I53">
        <v>9</v>
      </c>
      <c r="K53">
        <v>10</v>
      </c>
    </row>
    <row r="54" spans="2:11" x14ac:dyDescent="0.25">
      <c r="B54" t="s">
        <v>376</v>
      </c>
      <c r="C54" s="4">
        <v>45254.569907407407</v>
      </c>
      <c r="D54" t="s">
        <v>51</v>
      </c>
      <c r="E54" t="s">
        <v>10</v>
      </c>
      <c r="F54" t="s">
        <v>11</v>
      </c>
      <c r="G54" t="s">
        <v>39</v>
      </c>
      <c r="H54" t="s">
        <v>52</v>
      </c>
      <c r="I54">
        <v>4</v>
      </c>
      <c r="K54">
        <v>10</v>
      </c>
    </row>
    <row r="55" spans="2:11" x14ac:dyDescent="0.25">
      <c r="B55" t="s">
        <v>376</v>
      </c>
      <c r="C55" s="4">
        <v>45254.569907407407</v>
      </c>
      <c r="D55" t="s">
        <v>53</v>
      </c>
      <c r="E55" t="s">
        <v>10</v>
      </c>
      <c r="F55" t="s">
        <v>11</v>
      </c>
      <c r="H55" t="s">
        <v>54</v>
      </c>
      <c r="I55">
        <v>4</v>
      </c>
      <c r="K55">
        <v>10</v>
      </c>
    </row>
    <row r="56" spans="2:11" x14ac:dyDescent="0.25">
      <c r="B56" t="s">
        <v>376</v>
      </c>
      <c r="C56" s="4">
        <v>45254.569907407407</v>
      </c>
      <c r="D56" t="s">
        <v>55</v>
      </c>
      <c r="E56" t="s">
        <v>10</v>
      </c>
      <c r="F56" t="s">
        <v>11</v>
      </c>
      <c r="H56" t="s">
        <v>56</v>
      </c>
      <c r="I56">
        <v>5</v>
      </c>
      <c r="K56">
        <v>10</v>
      </c>
    </row>
    <row r="57" spans="2:11" x14ac:dyDescent="0.25">
      <c r="B57" t="s">
        <v>376</v>
      </c>
      <c r="C57" s="4">
        <v>45254.569907407407</v>
      </c>
      <c r="D57" t="s">
        <v>57</v>
      </c>
      <c r="E57" t="s">
        <v>10</v>
      </c>
      <c r="F57" t="s">
        <v>11</v>
      </c>
      <c r="H57" t="s">
        <v>58</v>
      </c>
      <c r="I57">
        <v>1</v>
      </c>
      <c r="K57">
        <v>10</v>
      </c>
    </row>
    <row r="58" spans="2:11" x14ac:dyDescent="0.25">
      <c r="B58" t="s">
        <v>376</v>
      </c>
      <c r="C58" s="4">
        <v>45254.569907407407</v>
      </c>
      <c r="D58" t="s">
        <v>67</v>
      </c>
      <c r="E58" t="s">
        <v>10</v>
      </c>
      <c r="F58" t="s">
        <v>11</v>
      </c>
      <c r="G58" t="s">
        <v>62</v>
      </c>
      <c r="H58" t="s">
        <v>68</v>
      </c>
      <c r="I58">
        <v>27</v>
      </c>
      <c r="K58">
        <v>10</v>
      </c>
    </row>
    <row r="59" spans="2:11" x14ac:dyDescent="0.25">
      <c r="B59" t="s">
        <v>376</v>
      </c>
      <c r="C59" s="4">
        <v>45254.569907407407</v>
      </c>
      <c r="D59" t="s">
        <v>69</v>
      </c>
      <c r="E59" t="s">
        <v>10</v>
      </c>
      <c r="F59" t="s">
        <v>11</v>
      </c>
      <c r="G59" t="s">
        <v>62</v>
      </c>
      <c r="H59" t="s">
        <v>70</v>
      </c>
      <c r="I59">
        <v>3</v>
      </c>
      <c r="K59">
        <v>10</v>
      </c>
    </row>
    <row r="60" spans="2:11" x14ac:dyDescent="0.25">
      <c r="B60" t="s">
        <v>376</v>
      </c>
      <c r="C60" s="4">
        <v>45254.569907407407</v>
      </c>
      <c r="D60" t="s">
        <v>71</v>
      </c>
      <c r="E60" t="s">
        <v>10</v>
      </c>
      <c r="F60" t="s">
        <v>11</v>
      </c>
      <c r="G60" t="s">
        <v>36</v>
      </c>
      <c r="H60" t="s">
        <v>72</v>
      </c>
      <c r="I60">
        <v>148</v>
      </c>
      <c r="K60">
        <v>10</v>
      </c>
    </row>
    <row r="61" spans="2:11" x14ac:dyDescent="0.25">
      <c r="B61" t="s">
        <v>376</v>
      </c>
      <c r="C61" s="4">
        <v>45254.569907407407</v>
      </c>
      <c r="D61" t="s">
        <v>73</v>
      </c>
      <c r="E61" t="s">
        <v>10</v>
      </c>
      <c r="F61" t="s">
        <v>11</v>
      </c>
      <c r="G61" t="s">
        <v>62</v>
      </c>
      <c r="H61" t="s">
        <v>74</v>
      </c>
      <c r="I61">
        <v>67</v>
      </c>
      <c r="K61">
        <v>10</v>
      </c>
    </row>
    <row r="62" spans="2:11" x14ac:dyDescent="0.25">
      <c r="B62" t="s">
        <v>376</v>
      </c>
      <c r="C62" s="4">
        <v>45254.569907407407</v>
      </c>
      <c r="D62" t="s">
        <v>75</v>
      </c>
      <c r="E62" t="s">
        <v>10</v>
      </c>
      <c r="F62" t="s">
        <v>32</v>
      </c>
      <c r="G62" t="s">
        <v>76</v>
      </c>
      <c r="H62" t="s">
        <v>77</v>
      </c>
      <c r="I62">
        <v>1</v>
      </c>
      <c r="K62">
        <v>10</v>
      </c>
    </row>
    <row r="63" spans="2:11" x14ac:dyDescent="0.25">
      <c r="B63" t="s">
        <v>376</v>
      </c>
      <c r="C63" s="4">
        <v>45254.569907407407</v>
      </c>
      <c r="D63" t="s">
        <v>78</v>
      </c>
      <c r="E63" t="s">
        <v>10</v>
      </c>
      <c r="F63" t="s">
        <v>32</v>
      </c>
      <c r="G63" t="s">
        <v>79</v>
      </c>
      <c r="H63" t="s">
        <v>80</v>
      </c>
      <c r="I63">
        <v>3</v>
      </c>
      <c r="K63">
        <v>10</v>
      </c>
    </row>
    <row r="64" spans="2:11" x14ac:dyDescent="0.25">
      <c r="B64" t="s">
        <v>376</v>
      </c>
      <c r="C64" s="4">
        <v>45254.569907407407</v>
      </c>
      <c r="D64" t="s">
        <v>119</v>
      </c>
      <c r="E64" t="s">
        <v>15</v>
      </c>
      <c r="F64" t="s">
        <v>22</v>
      </c>
      <c r="G64" t="s">
        <v>120</v>
      </c>
      <c r="H64" t="s">
        <v>171</v>
      </c>
      <c r="I64">
        <v>9</v>
      </c>
      <c r="K64">
        <v>10</v>
      </c>
    </row>
    <row r="65" spans="2:11" x14ac:dyDescent="0.25">
      <c r="B65" t="s">
        <v>376</v>
      </c>
      <c r="C65" s="4">
        <v>45254.569907407407</v>
      </c>
      <c r="D65" t="s">
        <v>83</v>
      </c>
      <c r="E65" t="s">
        <v>10</v>
      </c>
      <c r="F65" t="s">
        <v>11</v>
      </c>
      <c r="G65" t="s">
        <v>84</v>
      </c>
      <c r="H65" t="s">
        <v>85</v>
      </c>
      <c r="I65">
        <v>1</v>
      </c>
      <c r="K65">
        <v>10</v>
      </c>
    </row>
    <row r="66" spans="2:11" x14ac:dyDescent="0.25">
      <c r="B66" t="s">
        <v>376</v>
      </c>
      <c r="C66" s="4">
        <v>45254.569907407407</v>
      </c>
      <c r="D66" t="s">
        <v>86</v>
      </c>
      <c r="E66" t="s">
        <v>10</v>
      </c>
      <c r="F66" t="s">
        <v>32</v>
      </c>
      <c r="G66" t="s">
        <v>87</v>
      </c>
      <c r="H66" t="s">
        <v>88</v>
      </c>
      <c r="I66">
        <v>1</v>
      </c>
      <c r="K66">
        <v>10</v>
      </c>
    </row>
    <row r="67" spans="2:11" x14ac:dyDescent="0.25">
      <c r="B67" t="s">
        <v>376</v>
      </c>
      <c r="C67" s="4">
        <v>45254.569907407407</v>
      </c>
      <c r="D67" t="s">
        <v>89</v>
      </c>
      <c r="E67" t="s">
        <v>10</v>
      </c>
      <c r="F67" t="s">
        <v>32</v>
      </c>
      <c r="G67" t="s">
        <v>39</v>
      </c>
      <c r="H67" t="s">
        <v>90</v>
      </c>
      <c r="I67">
        <v>1</v>
      </c>
      <c r="K67">
        <v>10</v>
      </c>
    </row>
    <row r="68" spans="2:11" x14ac:dyDescent="0.25">
      <c r="B68" t="s">
        <v>376</v>
      </c>
      <c r="C68" s="4">
        <v>45254.569907407407</v>
      </c>
      <c r="D68" t="s">
        <v>91</v>
      </c>
      <c r="E68" t="s">
        <v>10</v>
      </c>
      <c r="F68" t="s">
        <v>32</v>
      </c>
      <c r="G68" t="s">
        <v>39</v>
      </c>
      <c r="H68" t="s">
        <v>92</v>
      </c>
      <c r="I68">
        <v>1</v>
      </c>
      <c r="K68">
        <v>10</v>
      </c>
    </row>
    <row r="69" spans="2:11" x14ac:dyDescent="0.25">
      <c r="B69" t="s">
        <v>376</v>
      </c>
      <c r="C69" s="4">
        <v>45254.569907407407</v>
      </c>
      <c r="D69" t="s">
        <v>93</v>
      </c>
      <c r="E69" t="s">
        <v>10</v>
      </c>
      <c r="F69" t="s">
        <v>32</v>
      </c>
      <c r="G69" t="s">
        <v>87</v>
      </c>
      <c r="H69" t="s">
        <v>94</v>
      </c>
      <c r="I69">
        <v>2</v>
      </c>
      <c r="K69">
        <v>10</v>
      </c>
    </row>
    <row r="70" spans="2:11" x14ac:dyDescent="0.25">
      <c r="B70" t="s">
        <v>376</v>
      </c>
      <c r="C70" s="4">
        <v>45254.569907407407</v>
      </c>
      <c r="D70" t="s">
        <v>95</v>
      </c>
      <c r="E70" t="s">
        <v>10</v>
      </c>
      <c r="F70" t="s">
        <v>32</v>
      </c>
      <c r="G70" t="s">
        <v>39</v>
      </c>
      <c r="H70" t="s">
        <v>96</v>
      </c>
      <c r="I70">
        <v>2</v>
      </c>
      <c r="K70">
        <v>10</v>
      </c>
    </row>
    <row r="71" spans="2:11" x14ac:dyDescent="0.25">
      <c r="B71" t="s">
        <v>376</v>
      </c>
      <c r="C71" s="4">
        <v>45254.569907407407</v>
      </c>
      <c r="D71" t="s">
        <v>97</v>
      </c>
      <c r="E71" t="s">
        <v>10</v>
      </c>
      <c r="F71" t="s">
        <v>32</v>
      </c>
      <c r="G71" t="s">
        <v>39</v>
      </c>
      <c r="H71" t="s">
        <v>98</v>
      </c>
      <c r="I71">
        <v>2</v>
      </c>
      <c r="K71">
        <v>10</v>
      </c>
    </row>
    <row r="72" spans="2:11" x14ac:dyDescent="0.25">
      <c r="B72" t="s">
        <v>376</v>
      </c>
      <c r="C72" s="4">
        <v>45254.569907407407</v>
      </c>
      <c r="D72" t="s">
        <v>99</v>
      </c>
      <c r="E72" t="s">
        <v>10</v>
      </c>
      <c r="F72" t="s">
        <v>32</v>
      </c>
      <c r="G72" t="s">
        <v>39</v>
      </c>
      <c r="H72" t="s">
        <v>100</v>
      </c>
      <c r="I72">
        <v>191</v>
      </c>
      <c r="K72">
        <v>10</v>
      </c>
    </row>
    <row r="73" spans="2:11" x14ac:dyDescent="0.25">
      <c r="B73" t="s">
        <v>376</v>
      </c>
      <c r="C73" s="4">
        <v>45254.569907407407</v>
      </c>
      <c r="D73" t="s">
        <v>101</v>
      </c>
      <c r="E73" t="s">
        <v>10</v>
      </c>
      <c r="F73" t="s">
        <v>32</v>
      </c>
      <c r="G73" t="s">
        <v>39</v>
      </c>
      <c r="H73" t="s">
        <v>102</v>
      </c>
      <c r="I73">
        <v>47</v>
      </c>
      <c r="K73">
        <v>10</v>
      </c>
    </row>
  </sheetData>
  <hyperlinks>
    <hyperlink ref="A2" location="'Síntese Resultados'!A1" display="Voltar para a página Síntese de Resultados" xr:uid="{082357C5-E805-4470-A6D8-2AA943B0070D}"/>
  </hyperlinks>
  <pageMargins left="0.7" right="0.7" top="0.75" bottom="0.75" header="0.3" footer="0.3"/>
  <drawing r:id="rId1"/>
  <tableParts count="1">
    <tablePart r:id="rId2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61AE1-E5EE-4A49-BDDB-B45D3A3AF90D}">
  <dimension ref="A2:K74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377</v>
      </c>
      <c r="C41" s="4">
        <v>45254.575057870374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377</v>
      </c>
      <c r="C42" s="4">
        <v>45254.575057870374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377</v>
      </c>
      <c r="C43" s="4">
        <v>45254.575057870374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377</v>
      </c>
      <c r="C44" s="4">
        <v>45254.575057870374</v>
      </c>
      <c r="D44" t="s">
        <v>21</v>
      </c>
      <c r="E44" t="s">
        <v>15</v>
      </c>
      <c r="F44" t="s">
        <v>22</v>
      </c>
      <c r="G44" t="s">
        <v>23</v>
      </c>
      <c r="H44" t="s">
        <v>334</v>
      </c>
      <c r="I44">
        <v>4</v>
      </c>
      <c r="K44">
        <v>10</v>
      </c>
    </row>
    <row r="45" spans="2:11" x14ac:dyDescent="0.25">
      <c r="B45" t="s">
        <v>377</v>
      </c>
      <c r="C45" s="4">
        <v>45254.575057870374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377</v>
      </c>
      <c r="C46" s="4">
        <v>45254.575057870374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377</v>
      </c>
      <c r="C47" s="4">
        <v>45254.575057870374</v>
      </c>
      <c r="D47" t="s">
        <v>31</v>
      </c>
      <c r="E47" t="s">
        <v>15</v>
      </c>
      <c r="F47" t="s">
        <v>32</v>
      </c>
      <c r="G47" t="s">
        <v>33</v>
      </c>
      <c r="H47" t="s">
        <v>387</v>
      </c>
      <c r="I47">
        <v>184</v>
      </c>
      <c r="K47">
        <v>10</v>
      </c>
    </row>
    <row r="48" spans="2:11" x14ac:dyDescent="0.25">
      <c r="B48" t="s">
        <v>377</v>
      </c>
      <c r="C48" s="4">
        <v>45254.575057870374</v>
      </c>
      <c r="D48" t="s">
        <v>35</v>
      </c>
      <c r="E48" t="s">
        <v>15</v>
      </c>
      <c r="F48" t="s">
        <v>11</v>
      </c>
      <c r="G48" t="s">
        <v>36</v>
      </c>
      <c r="H48" t="s">
        <v>117</v>
      </c>
      <c r="I48">
        <v>23</v>
      </c>
      <c r="K48">
        <v>10</v>
      </c>
    </row>
    <row r="49" spans="2:11" x14ac:dyDescent="0.25">
      <c r="B49" t="s">
        <v>377</v>
      </c>
      <c r="C49" s="4">
        <v>45254.575057870374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377</v>
      </c>
      <c r="C50" s="4">
        <v>45254.575057870374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377</v>
      </c>
      <c r="C51" s="4">
        <v>45254.575057870374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388</v>
      </c>
      <c r="K51">
        <v>10</v>
      </c>
    </row>
    <row r="52" spans="2:11" x14ac:dyDescent="0.25">
      <c r="B52" t="s">
        <v>377</v>
      </c>
      <c r="C52" s="4">
        <v>45254.575057870374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4</v>
      </c>
      <c r="K52">
        <v>10</v>
      </c>
    </row>
    <row r="53" spans="2:11" x14ac:dyDescent="0.25">
      <c r="B53" t="s">
        <v>377</v>
      </c>
      <c r="C53" s="4">
        <v>45254.575057870374</v>
      </c>
      <c r="D53" t="s">
        <v>51</v>
      </c>
      <c r="E53" t="s">
        <v>10</v>
      </c>
      <c r="F53" t="s">
        <v>11</v>
      </c>
      <c r="G53" t="s">
        <v>39</v>
      </c>
      <c r="H53" t="s">
        <v>52</v>
      </c>
      <c r="I53">
        <v>5</v>
      </c>
      <c r="K53">
        <v>10</v>
      </c>
    </row>
    <row r="54" spans="2:11" x14ac:dyDescent="0.25">
      <c r="B54" t="s">
        <v>377</v>
      </c>
      <c r="C54" s="4">
        <v>45254.575057870374</v>
      </c>
      <c r="D54" t="s">
        <v>53</v>
      </c>
      <c r="E54" t="s">
        <v>10</v>
      </c>
      <c r="F54" t="s">
        <v>11</v>
      </c>
      <c r="H54" t="s">
        <v>54</v>
      </c>
      <c r="I54">
        <v>5</v>
      </c>
      <c r="K54">
        <v>10</v>
      </c>
    </row>
    <row r="55" spans="2:11" x14ac:dyDescent="0.25">
      <c r="B55" t="s">
        <v>377</v>
      </c>
      <c r="C55" s="4">
        <v>45254.575057870374</v>
      </c>
      <c r="D55" t="s">
        <v>55</v>
      </c>
      <c r="E55" t="s">
        <v>10</v>
      </c>
      <c r="F55" t="s">
        <v>11</v>
      </c>
      <c r="H55" t="s">
        <v>56</v>
      </c>
      <c r="I55">
        <v>8</v>
      </c>
      <c r="K55">
        <v>10</v>
      </c>
    </row>
    <row r="56" spans="2:11" x14ac:dyDescent="0.25">
      <c r="B56" t="s">
        <v>377</v>
      </c>
      <c r="C56" s="4">
        <v>45254.575057870374</v>
      </c>
      <c r="D56" t="s">
        <v>57</v>
      </c>
      <c r="E56" t="s">
        <v>10</v>
      </c>
      <c r="F56" t="s">
        <v>11</v>
      </c>
      <c r="H56" t="s">
        <v>58</v>
      </c>
      <c r="I56">
        <v>1</v>
      </c>
      <c r="K56">
        <v>10</v>
      </c>
    </row>
    <row r="57" spans="2:11" x14ac:dyDescent="0.25">
      <c r="B57" t="s">
        <v>377</v>
      </c>
      <c r="C57" s="4">
        <v>45254.575057870374</v>
      </c>
      <c r="D57" t="s">
        <v>59</v>
      </c>
      <c r="E57" t="s">
        <v>10</v>
      </c>
      <c r="F57" t="s">
        <v>11</v>
      </c>
      <c r="H57" t="s">
        <v>60</v>
      </c>
      <c r="I57">
        <v>1</v>
      </c>
      <c r="K57">
        <v>10</v>
      </c>
    </row>
    <row r="58" spans="2:11" x14ac:dyDescent="0.25">
      <c r="B58" t="s">
        <v>377</v>
      </c>
      <c r="C58" s="4">
        <v>45254.575057870374</v>
      </c>
      <c r="D58" t="s">
        <v>67</v>
      </c>
      <c r="E58" t="s">
        <v>10</v>
      </c>
      <c r="F58" t="s">
        <v>11</v>
      </c>
      <c r="G58" t="s">
        <v>62</v>
      </c>
      <c r="H58" t="s">
        <v>68</v>
      </c>
      <c r="I58">
        <v>27</v>
      </c>
      <c r="K58">
        <v>10</v>
      </c>
    </row>
    <row r="59" spans="2:11" x14ac:dyDescent="0.25">
      <c r="B59" t="s">
        <v>377</v>
      </c>
      <c r="C59" s="4">
        <v>45254.575057870374</v>
      </c>
      <c r="D59" t="s">
        <v>69</v>
      </c>
      <c r="E59" t="s">
        <v>10</v>
      </c>
      <c r="F59" t="s">
        <v>11</v>
      </c>
      <c r="G59" t="s">
        <v>62</v>
      </c>
      <c r="H59" t="s">
        <v>70</v>
      </c>
      <c r="I59">
        <v>5</v>
      </c>
      <c r="K59">
        <v>10</v>
      </c>
    </row>
    <row r="60" spans="2:11" x14ac:dyDescent="0.25">
      <c r="B60" t="s">
        <v>377</v>
      </c>
      <c r="C60" s="4">
        <v>45254.575057870374</v>
      </c>
      <c r="D60" t="s">
        <v>71</v>
      </c>
      <c r="E60" t="s">
        <v>10</v>
      </c>
      <c r="F60" t="s">
        <v>11</v>
      </c>
      <c r="G60" t="s">
        <v>36</v>
      </c>
      <c r="H60" t="s">
        <v>72</v>
      </c>
      <c r="I60">
        <v>148</v>
      </c>
      <c r="K60">
        <v>10</v>
      </c>
    </row>
    <row r="61" spans="2:11" x14ac:dyDescent="0.25">
      <c r="B61" t="s">
        <v>377</v>
      </c>
      <c r="C61" s="4">
        <v>45254.575057870374</v>
      </c>
      <c r="D61" t="s">
        <v>73</v>
      </c>
      <c r="E61" t="s">
        <v>10</v>
      </c>
      <c r="F61" t="s">
        <v>11</v>
      </c>
      <c r="G61" t="s">
        <v>62</v>
      </c>
      <c r="H61" t="s">
        <v>74</v>
      </c>
      <c r="I61">
        <v>49</v>
      </c>
      <c r="K61">
        <v>10</v>
      </c>
    </row>
    <row r="62" spans="2:11" x14ac:dyDescent="0.25">
      <c r="B62" t="s">
        <v>377</v>
      </c>
      <c r="C62" s="4">
        <v>45254.575057870374</v>
      </c>
      <c r="D62" t="s">
        <v>75</v>
      </c>
      <c r="E62" t="s">
        <v>10</v>
      </c>
      <c r="F62" t="s">
        <v>32</v>
      </c>
      <c r="G62" t="s">
        <v>76</v>
      </c>
      <c r="H62" t="s">
        <v>77</v>
      </c>
      <c r="I62">
        <v>1</v>
      </c>
      <c r="K62">
        <v>10</v>
      </c>
    </row>
    <row r="63" spans="2:11" x14ac:dyDescent="0.25">
      <c r="B63" t="s">
        <v>377</v>
      </c>
      <c r="C63" s="4">
        <v>45254.575057870374</v>
      </c>
      <c r="D63" t="s">
        <v>78</v>
      </c>
      <c r="E63" t="s">
        <v>10</v>
      </c>
      <c r="F63" t="s">
        <v>32</v>
      </c>
      <c r="G63" t="s">
        <v>79</v>
      </c>
      <c r="H63" t="s">
        <v>80</v>
      </c>
      <c r="I63">
        <v>5</v>
      </c>
      <c r="K63">
        <v>10</v>
      </c>
    </row>
    <row r="64" spans="2:11" x14ac:dyDescent="0.25">
      <c r="B64" t="s">
        <v>377</v>
      </c>
      <c r="C64" s="4">
        <v>45254.575057870374</v>
      </c>
      <c r="D64" t="s">
        <v>119</v>
      </c>
      <c r="E64" t="s">
        <v>15</v>
      </c>
      <c r="F64" t="s">
        <v>22</v>
      </c>
      <c r="G64" t="s">
        <v>120</v>
      </c>
      <c r="H64" t="s">
        <v>134</v>
      </c>
      <c r="I64">
        <v>2</v>
      </c>
      <c r="K64">
        <v>10</v>
      </c>
    </row>
    <row r="65" spans="2:11" x14ac:dyDescent="0.25">
      <c r="B65" t="s">
        <v>377</v>
      </c>
      <c r="C65" s="4">
        <v>45254.575057870374</v>
      </c>
      <c r="D65" t="s">
        <v>83</v>
      </c>
      <c r="E65" t="s">
        <v>10</v>
      </c>
      <c r="F65" t="s">
        <v>11</v>
      </c>
      <c r="G65" t="s">
        <v>84</v>
      </c>
      <c r="H65" t="s">
        <v>85</v>
      </c>
      <c r="I65">
        <v>1</v>
      </c>
      <c r="K65">
        <v>10</v>
      </c>
    </row>
    <row r="66" spans="2:11" x14ac:dyDescent="0.25">
      <c r="B66" t="s">
        <v>377</v>
      </c>
      <c r="C66" s="4">
        <v>45254.575057870374</v>
      </c>
      <c r="D66" t="s">
        <v>86</v>
      </c>
      <c r="E66" t="s">
        <v>10</v>
      </c>
      <c r="F66" t="s">
        <v>32</v>
      </c>
      <c r="G66" t="s">
        <v>87</v>
      </c>
      <c r="H66" t="s">
        <v>88</v>
      </c>
      <c r="I66">
        <v>1</v>
      </c>
      <c r="K66">
        <v>10</v>
      </c>
    </row>
    <row r="67" spans="2:11" x14ac:dyDescent="0.25">
      <c r="B67" t="s">
        <v>377</v>
      </c>
      <c r="C67" s="4">
        <v>45254.575057870374</v>
      </c>
      <c r="D67" t="s">
        <v>135</v>
      </c>
      <c r="E67" t="s">
        <v>10</v>
      </c>
      <c r="F67" t="s">
        <v>32</v>
      </c>
      <c r="G67" t="s">
        <v>39</v>
      </c>
      <c r="H67" t="s">
        <v>136</v>
      </c>
      <c r="I67">
        <v>1</v>
      </c>
      <c r="K67">
        <v>10</v>
      </c>
    </row>
    <row r="68" spans="2:11" x14ac:dyDescent="0.25">
      <c r="B68" t="s">
        <v>377</v>
      </c>
      <c r="C68" s="4">
        <v>45254.575057870374</v>
      </c>
      <c r="D68" t="s">
        <v>89</v>
      </c>
      <c r="E68" t="s">
        <v>10</v>
      </c>
      <c r="F68" t="s">
        <v>32</v>
      </c>
      <c r="G68" t="s">
        <v>39</v>
      </c>
      <c r="H68" t="s">
        <v>90</v>
      </c>
      <c r="I68">
        <v>1</v>
      </c>
      <c r="K68">
        <v>10</v>
      </c>
    </row>
    <row r="69" spans="2:11" x14ac:dyDescent="0.25">
      <c r="B69" t="s">
        <v>377</v>
      </c>
      <c r="C69" s="4">
        <v>45254.575057870374</v>
      </c>
      <c r="D69" t="s">
        <v>91</v>
      </c>
      <c r="E69" t="s">
        <v>10</v>
      </c>
      <c r="F69" t="s">
        <v>32</v>
      </c>
      <c r="G69" t="s">
        <v>39</v>
      </c>
      <c r="H69" t="s">
        <v>92</v>
      </c>
      <c r="I69">
        <v>1</v>
      </c>
      <c r="K69">
        <v>10</v>
      </c>
    </row>
    <row r="70" spans="2:11" x14ac:dyDescent="0.25">
      <c r="B70" t="s">
        <v>377</v>
      </c>
      <c r="C70" s="4">
        <v>45254.575057870374</v>
      </c>
      <c r="D70" t="s">
        <v>93</v>
      </c>
      <c r="E70" t="s">
        <v>10</v>
      </c>
      <c r="F70" t="s">
        <v>32</v>
      </c>
      <c r="G70" t="s">
        <v>87</v>
      </c>
      <c r="H70" t="s">
        <v>94</v>
      </c>
      <c r="I70">
        <v>2</v>
      </c>
      <c r="K70">
        <v>10</v>
      </c>
    </row>
    <row r="71" spans="2:11" x14ac:dyDescent="0.25">
      <c r="B71" t="s">
        <v>377</v>
      </c>
      <c r="C71" s="4">
        <v>45254.575057870374</v>
      </c>
      <c r="D71" t="s">
        <v>95</v>
      </c>
      <c r="E71" t="s">
        <v>10</v>
      </c>
      <c r="F71" t="s">
        <v>32</v>
      </c>
      <c r="G71" t="s">
        <v>39</v>
      </c>
      <c r="H71" t="s">
        <v>96</v>
      </c>
      <c r="I71">
        <v>2</v>
      </c>
      <c r="K71">
        <v>10</v>
      </c>
    </row>
    <row r="72" spans="2:11" x14ac:dyDescent="0.25">
      <c r="B72" t="s">
        <v>377</v>
      </c>
      <c r="C72" s="4">
        <v>45254.575057870374</v>
      </c>
      <c r="D72" t="s">
        <v>97</v>
      </c>
      <c r="E72" t="s">
        <v>10</v>
      </c>
      <c r="F72" t="s">
        <v>32</v>
      </c>
      <c r="G72" t="s">
        <v>39</v>
      </c>
      <c r="H72" t="s">
        <v>98</v>
      </c>
      <c r="I72">
        <v>2</v>
      </c>
      <c r="K72">
        <v>10</v>
      </c>
    </row>
    <row r="73" spans="2:11" x14ac:dyDescent="0.25">
      <c r="B73" t="s">
        <v>377</v>
      </c>
      <c r="C73" s="4">
        <v>45254.575057870374</v>
      </c>
      <c r="D73" t="s">
        <v>99</v>
      </c>
      <c r="E73" t="s">
        <v>10</v>
      </c>
      <c r="F73" t="s">
        <v>32</v>
      </c>
      <c r="G73" t="s">
        <v>39</v>
      </c>
      <c r="H73" t="s">
        <v>100</v>
      </c>
      <c r="I73">
        <v>173</v>
      </c>
      <c r="K73">
        <v>10</v>
      </c>
    </row>
    <row r="74" spans="2:11" x14ac:dyDescent="0.25">
      <c r="B74" t="s">
        <v>377</v>
      </c>
      <c r="C74" s="4">
        <v>45254.575057870374</v>
      </c>
      <c r="D74" t="s">
        <v>101</v>
      </c>
      <c r="E74" t="s">
        <v>10</v>
      </c>
      <c r="F74" t="s">
        <v>32</v>
      </c>
      <c r="G74" t="s">
        <v>39</v>
      </c>
      <c r="H74" t="s">
        <v>102</v>
      </c>
      <c r="I74">
        <v>42</v>
      </c>
      <c r="K74">
        <v>10</v>
      </c>
    </row>
  </sheetData>
  <hyperlinks>
    <hyperlink ref="A2" location="'Síntese Resultados'!A1" display="Voltar para a página Síntese de Resultados" xr:uid="{B72AD80E-E57F-4438-8F75-EE129B38C682}"/>
  </hyperlinks>
  <pageMargins left="0.7" right="0.7" top="0.75" bottom="0.75" header="0.3" footer="0.3"/>
  <drawing r:id="rId1"/>
  <tableParts count="1">
    <tablePart r:id="rId2"/>
  </tablePart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9E08F4-E019-4E20-B3C6-724743E315C4}">
  <dimension ref="A2:K74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378</v>
      </c>
      <c r="C41" s="4">
        <v>45254.576932870368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378</v>
      </c>
      <c r="C42" s="4">
        <v>45254.576932870368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378</v>
      </c>
      <c r="C43" s="4">
        <v>45254.576932870368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378</v>
      </c>
      <c r="C44" s="4">
        <v>45254.576932870368</v>
      </c>
      <c r="D44" t="s">
        <v>21</v>
      </c>
      <c r="E44" t="s">
        <v>15</v>
      </c>
      <c r="F44" t="s">
        <v>22</v>
      </c>
      <c r="G44" t="s">
        <v>23</v>
      </c>
      <c r="H44" t="s">
        <v>126</v>
      </c>
      <c r="I44">
        <v>1</v>
      </c>
      <c r="K44">
        <v>10</v>
      </c>
    </row>
    <row r="45" spans="2:11" x14ac:dyDescent="0.25">
      <c r="B45" t="s">
        <v>378</v>
      </c>
      <c r="C45" s="4">
        <v>45254.576932870368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378</v>
      </c>
      <c r="C46" s="4">
        <v>45254.576932870368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378</v>
      </c>
      <c r="C47" s="4">
        <v>45254.576932870368</v>
      </c>
      <c r="D47" t="s">
        <v>31</v>
      </c>
      <c r="E47" t="s">
        <v>15</v>
      </c>
      <c r="F47" t="s">
        <v>32</v>
      </c>
      <c r="G47" t="s">
        <v>33</v>
      </c>
      <c r="H47" t="s">
        <v>391</v>
      </c>
      <c r="I47">
        <v>169</v>
      </c>
      <c r="K47">
        <v>10</v>
      </c>
    </row>
    <row r="48" spans="2:11" x14ac:dyDescent="0.25">
      <c r="B48" t="s">
        <v>378</v>
      </c>
      <c r="C48" s="4">
        <v>45254.576932870368</v>
      </c>
      <c r="D48" t="s">
        <v>35</v>
      </c>
      <c r="E48" t="s">
        <v>15</v>
      </c>
      <c r="F48" t="s">
        <v>11</v>
      </c>
      <c r="G48" t="s">
        <v>36</v>
      </c>
      <c r="H48" t="s">
        <v>37</v>
      </c>
      <c r="I48">
        <v>24</v>
      </c>
      <c r="K48">
        <v>10</v>
      </c>
    </row>
    <row r="49" spans="2:11" x14ac:dyDescent="0.25">
      <c r="B49" t="s">
        <v>378</v>
      </c>
      <c r="C49" s="4">
        <v>45254.576932870368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378</v>
      </c>
      <c r="C50" s="4">
        <v>45254.576932870368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378</v>
      </c>
      <c r="C51" s="4">
        <v>45254.576932870368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390</v>
      </c>
      <c r="K51">
        <v>10</v>
      </c>
    </row>
    <row r="52" spans="2:11" x14ac:dyDescent="0.25">
      <c r="B52" t="s">
        <v>378</v>
      </c>
      <c r="C52" s="4">
        <v>45254.576932870368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1</v>
      </c>
      <c r="K52">
        <v>10</v>
      </c>
    </row>
    <row r="53" spans="2:11" x14ac:dyDescent="0.25">
      <c r="B53" t="s">
        <v>378</v>
      </c>
      <c r="C53" s="4">
        <v>45254.576932870368</v>
      </c>
      <c r="D53" t="s">
        <v>51</v>
      </c>
      <c r="E53" t="s">
        <v>10</v>
      </c>
      <c r="F53" t="s">
        <v>11</v>
      </c>
      <c r="G53" t="s">
        <v>39</v>
      </c>
      <c r="H53" t="s">
        <v>52</v>
      </c>
      <c r="I53">
        <v>5</v>
      </c>
      <c r="K53">
        <v>10</v>
      </c>
    </row>
    <row r="54" spans="2:11" x14ac:dyDescent="0.25">
      <c r="B54" t="s">
        <v>378</v>
      </c>
      <c r="C54" s="4">
        <v>45254.576932870368</v>
      </c>
      <c r="D54" t="s">
        <v>53</v>
      </c>
      <c r="E54" t="s">
        <v>10</v>
      </c>
      <c r="F54" t="s">
        <v>11</v>
      </c>
      <c r="H54" t="s">
        <v>54</v>
      </c>
      <c r="I54">
        <v>5</v>
      </c>
      <c r="K54">
        <v>10</v>
      </c>
    </row>
    <row r="55" spans="2:11" x14ac:dyDescent="0.25">
      <c r="B55" t="s">
        <v>378</v>
      </c>
      <c r="C55" s="4">
        <v>45254.576932870368</v>
      </c>
      <c r="D55" t="s">
        <v>55</v>
      </c>
      <c r="E55" t="s">
        <v>10</v>
      </c>
      <c r="F55" t="s">
        <v>11</v>
      </c>
      <c r="H55" t="s">
        <v>56</v>
      </c>
      <c r="I55">
        <v>8</v>
      </c>
      <c r="K55">
        <v>10</v>
      </c>
    </row>
    <row r="56" spans="2:11" x14ac:dyDescent="0.25">
      <c r="B56" t="s">
        <v>378</v>
      </c>
      <c r="C56" s="4">
        <v>45254.576932870368</v>
      </c>
      <c r="D56" t="s">
        <v>57</v>
      </c>
      <c r="E56" t="s">
        <v>10</v>
      </c>
      <c r="F56" t="s">
        <v>11</v>
      </c>
      <c r="H56" t="s">
        <v>58</v>
      </c>
      <c r="I56">
        <v>2</v>
      </c>
      <c r="K56">
        <v>10</v>
      </c>
    </row>
    <row r="57" spans="2:11" x14ac:dyDescent="0.25">
      <c r="B57" t="s">
        <v>378</v>
      </c>
      <c r="C57" s="4">
        <v>45254.576932870368</v>
      </c>
      <c r="D57" t="s">
        <v>59</v>
      </c>
      <c r="E57" t="s">
        <v>10</v>
      </c>
      <c r="F57" t="s">
        <v>11</v>
      </c>
      <c r="H57" t="s">
        <v>60</v>
      </c>
      <c r="I57">
        <v>1</v>
      </c>
      <c r="K57">
        <v>10</v>
      </c>
    </row>
    <row r="58" spans="2:11" x14ac:dyDescent="0.25">
      <c r="B58" t="s">
        <v>378</v>
      </c>
      <c r="C58" s="4">
        <v>45254.576932870368</v>
      </c>
      <c r="D58" t="s">
        <v>67</v>
      </c>
      <c r="E58" t="s">
        <v>10</v>
      </c>
      <c r="F58" t="s">
        <v>11</v>
      </c>
      <c r="G58" t="s">
        <v>62</v>
      </c>
      <c r="H58" t="s">
        <v>68</v>
      </c>
      <c r="I58">
        <v>28</v>
      </c>
      <c r="K58">
        <v>10</v>
      </c>
    </row>
    <row r="59" spans="2:11" x14ac:dyDescent="0.25">
      <c r="B59" t="s">
        <v>378</v>
      </c>
      <c r="C59" s="4">
        <v>45254.576932870368</v>
      </c>
      <c r="D59" t="s">
        <v>69</v>
      </c>
      <c r="E59" t="s">
        <v>10</v>
      </c>
      <c r="F59" t="s">
        <v>11</v>
      </c>
      <c r="G59" t="s">
        <v>62</v>
      </c>
      <c r="H59" t="s">
        <v>70</v>
      </c>
      <c r="I59">
        <v>5</v>
      </c>
      <c r="K59">
        <v>10</v>
      </c>
    </row>
    <row r="60" spans="2:11" x14ac:dyDescent="0.25">
      <c r="B60" t="s">
        <v>378</v>
      </c>
      <c r="C60" s="4">
        <v>45254.576932870368</v>
      </c>
      <c r="D60" t="s">
        <v>71</v>
      </c>
      <c r="E60" t="s">
        <v>10</v>
      </c>
      <c r="F60" t="s">
        <v>11</v>
      </c>
      <c r="G60" t="s">
        <v>36</v>
      </c>
      <c r="H60" t="s">
        <v>72</v>
      </c>
      <c r="I60">
        <v>148</v>
      </c>
      <c r="K60">
        <v>10</v>
      </c>
    </row>
    <row r="61" spans="2:11" x14ac:dyDescent="0.25">
      <c r="B61" t="s">
        <v>378</v>
      </c>
      <c r="C61" s="4">
        <v>45254.576932870368</v>
      </c>
      <c r="D61" t="s">
        <v>73</v>
      </c>
      <c r="E61" t="s">
        <v>10</v>
      </c>
      <c r="F61" t="s">
        <v>11</v>
      </c>
      <c r="G61" t="s">
        <v>62</v>
      </c>
      <c r="H61" t="s">
        <v>74</v>
      </c>
      <c r="I61">
        <v>44</v>
      </c>
      <c r="K61">
        <v>10</v>
      </c>
    </row>
    <row r="62" spans="2:11" x14ac:dyDescent="0.25">
      <c r="B62" t="s">
        <v>378</v>
      </c>
      <c r="C62" s="4">
        <v>45254.576932870368</v>
      </c>
      <c r="D62" t="s">
        <v>75</v>
      </c>
      <c r="E62" t="s">
        <v>10</v>
      </c>
      <c r="F62" t="s">
        <v>32</v>
      </c>
      <c r="G62" t="s">
        <v>76</v>
      </c>
      <c r="H62" t="s">
        <v>77</v>
      </c>
      <c r="I62">
        <v>1</v>
      </c>
      <c r="K62">
        <v>10</v>
      </c>
    </row>
    <row r="63" spans="2:11" x14ac:dyDescent="0.25">
      <c r="B63" t="s">
        <v>378</v>
      </c>
      <c r="C63" s="4">
        <v>45254.576932870368</v>
      </c>
      <c r="D63" t="s">
        <v>78</v>
      </c>
      <c r="E63" t="s">
        <v>10</v>
      </c>
      <c r="F63" t="s">
        <v>32</v>
      </c>
      <c r="G63" t="s">
        <v>79</v>
      </c>
      <c r="H63" t="s">
        <v>80</v>
      </c>
      <c r="I63">
        <v>5</v>
      </c>
      <c r="K63">
        <v>10</v>
      </c>
    </row>
    <row r="64" spans="2:11" x14ac:dyDescent="0.25">
      <c r="B64" t="s">
        <v>378</v>
      </c>
      <c r="C64" s="4">
        <v>45254.576932870368</v>
      </c>
      <c r="D64" t="s">
        <v>119</v>
      </c>
      <c r="E64" t="s">
        <v>15</v>
      </c>
      <c r="F64" t="s">
        <v>22</v>
      </c>
      <c r="G64" t="s">
        <v>120</v>
      </c>
      <c r="H64" t="s">
        <v>144</v>
      </c>
      <c r="I64">
        <v>1</v>
      </c>
      <c r="K64">
        <v>10</v>
      </c>
    </row>
    <row r="65" spans="2:11" x14ac:dyDescent="0.25">
      <c r="B65" t="s">
        <v>378</v>
      </c>
      <c r="C65" s="4">
        <v>45254.576932870368</v>
      </c>
      <c r="D65" t="s">
        <v>83</v>
      </c>
      <c r="E65" t="s">
        <v>10</v>
      </c>
      <c r="F65" t="s">
        <v>11</v>
      </c>
      <c r="G65" t="s">
        <v>84</v>
      </c>
      <c r="H65" t="s">
        <v>85</v>
      </c>
      <c r="I65">
        <v>1</v>
      </c>
      <c r="K65">
        <v>10</v>
      </c>
    </row>
    <row r="66" spans="2:11" x14ac:dyDescent="0.25">
      <c r="B66" t="s">
        <v>378</v>
      </c>
      <c r="C66" s="4">
        <v>45254.576932870368</v>
      </c>
      <c r="D66" t="s">
        <v>86</v>
      </c>
      <c r="E66" t="s">
        <v>10</v>
      </c>
      <c r="F66" t="s">
        <v>32</v>
      </c>
      <c r="G66" t="s">
        <v>87</v>
      </c>
      <c r="H66" t="s">
        <v>88</v>
      </c>
      <c r="I66">
        <v>1</v>
      </c>
      <c r="K66">
        <v>10</v>
      </c>
    </row>
    <row r="67" spans="2:11" x14ac:dyDescent="0.25">
      <c r="B67" t="s">
        <v>378</v>
      </c>
      <c r="C67" s="4">
        <v>45254.576932870368</v>
      </c>
      <c r="D67" t="s">
        <v>135</v>
      </c>
      <c r="E67" t="s">
        <v>10</v>
      </c>
      <c r="F67" t="s">
        <v>32</v>
      </c>
      <c r="G67" t="s">
        <v>39</v>
      </c>
      <c r="H67" t="s">
        <v>136</v>
      </c>
      <c r="I67">
        <v>1</v>
      </c>
      <c r="K67">
        <v>10</v>
      </c>
    </row>
    <row r="68" spans="2:11" x14ac:dyDescent="0.25">
      <c r="B68" t="s">
        <v>378</v>
      </c>
      <c r="C68" s="4">
        <v>45254.576932870368</v>
      </c>
      <c r="D68" t="s">
        <v>89</v>
      </c>
      <c r="E68" t="s">
        <v>10</v>
      </c>
      <c r="F68" t="s">
        <v>32</v>
      </c>
      <c r="G68" t="s">
        <v>39</v>
      </c>
      <c r="H68" t="s">
        <v>90</v>
      </c>
      <c r="I68">
        <v>1</v>
      </c>
      <c r="K68">
        <v>10</v>
      </c>
    </row>
    <row r="69" spans="2:11" x14ac:dyDescent="0.25">
      <c r="B69" t="s">
        <v>378</v>
      </c>
      <c r="C69" s="4">
        <v>45254.576932870368</v>
      </c>
      <c r="D69" t="s">
        <v>91</v>
      </c>
      <c r="E69" t="s">
        <v>10</v>
      </c>
      <c r="F69" t="s">
        <v>32</v>
      </c>
      <c r="G69" t="s">
        <v>39</v>
      </c>
      <c r="H69" t="s">
        <v>92</v>
      </c>
      <c r="I69">
        <v>1</v>
      </c>
      <c r="K69">
        <v>10</v>
      </c>
    </row>
    <row r="70" spans="2:11" x14ac:dyDescent="0.25">
      <c r="B70" t="s">
        <v>378</v>
      </c>
      <c r="C70" s="4">
        <v>45254.576932870368</v>
      </c>
      <c r="D70" t="s">
        <v>93</v>
      </c>
      <c r="E70" t="s">
        <v>10</v>
      </c>
      <c r="F70" t="s">
        <v>32</v>
      </c>
      <c r="G70" t="s">
        <v>87</v>
      </c>
      <c r="H70" t="s">
        <v>94</v>
      </c>
      <c r="I70">
        <v>2</v>
      </c>
      <c r="K70">
        <v>10</v>
      </c>
    </row>
    <row r="71" spans="2:11" x14ac:dyDescent="0.25">
      <c r="B71" t="s">
        <v>378</v>
      </c>
      <c r="C71" s="4">
        <v>45254.576932870368</v>
      </c>
      <c r="D71" t="s">
        <v>95</v>
      </c>
      <c r="E71" t="s">
        <v>10</v>
      </c>
      <c r="F71" t="s">
        <v>32</v>
      </c>
      <c r="G71" t="s">
        <v>39</v>
      </c>
      <c r="H71" t="s">
        <v>96</v>
      </c>
      <c r="I71">
        <v>2</v>
      </c>
      <c r="K71">
        <v>10</v>
      </c>
    </row>
    <row r="72" spans="2:11" x14ac:dyDescent="0.25">
      <c r="B72" t="s">
        <v>378</v>
      </c>
      <c r="C72" s="4">
        <v>45254.576932870368</v>
      </c>
      <c r="D72" t="s">
        <v>97</v>
      </c>
      <c r="E72" t="s">
        <v>10</v>
      </c>
      <c r="F72" t="s">
        <v>32</v>
      </c>
      <c r="G72" t="s">
        <v>39</v>
      </c>
      <c r="H72" t="s">
        <v>98</v>
      </c>
      <c r="I72">
        <v>2</v>
      </c>
      <c r="K72">
        <v>10</v>
      </c>
    </row>
    <row r="73" spans="2:11" x14ac:dyDescent="0.25">
      <c r="B73" t="s">
        <v>378</v>
      </c>
      <c r="C73" s="4">
        <v>45254.576932870368</v>
      </c>
      <c r="D73" t="s">
        <v>99</v>
      </c>
      <c r="E73" t="s">
        <v>10</v>
      </c>
      <c r="F73" t="s">
        <v>32</v>
      </c>
      <c r="G73" t="s">
        <v>39</v>
      </c>
      <c r="H73" t="s">
        <v>100</v>
      </c>
      <c r="I73">
        <v>162</v>
      </c>
      <c r="K73">
        <v>10</v>
      </c>
    </row>
    <row r="74" spans="2:11" x14ac:dyDescent="0.25">
      <c r="B74" t="s">
        <v>378</v>
      </c>
      <c r="C74" s="4">
        <v>45254.576932870368</v>
      </c>
      <c r="D74" t="s">
        <v>101</v>
      </c>
      <c r="E74" t="s">
        <v>10</v>
      </c>
      <c r="F74" t="s">
        <v>32</v>
      </c>
      <c r="G74" t="s">
        <v>39</v>
      </c>
      <c r="H74" t="s">
        <v>102</v>
      </c>
      <c r="I74">
        <v>39</v>
      </c>
      <c r="K74">
        <v>10</v>
      </c>
    </row>
  </sheetData>
  <hyperlinks>
    <hyperlink ref="A2" location="'Síntese Resultados'!A1" display="Voltar para a página Síntese de Resultados" xr:uid="{9BB6AF82-0A97-450C-9BDD-A5CBF34C6DFF}"/>
  </hyperlinks>
  <pageMargins left="0.7" right="0.7" top="0.75" bottom="0.75" header="0.3" footer="0.3"/>
  <drawing r:id="rId1"/>
  <tableParts count="1">
    <tablePart r:id="rId2"/>
  </tablePart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4251C-14B1-40E3-B128-690F99EB42E6}">
  <dimension ref="A2:K76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379</v>
      </c>
      <c r="C41" s="4">
        <v>45254.582881944443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379</v>
      </c>
      <c r="C42" s="4">
        <v>45254.582881944443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379</v>
      </c>
      <c r="C43" s="4">
        <v>45254.582881944443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379</v>
      </c>
      <c r="C44" s="4">
        <v>45254.582881944443</v>
      </c>
      <c r="D44" t="s">
        <v>21</v>
      </c>
      <c r="E44" t="s">
        <v>15</v>
      </c>
      <c r="F44" t="s">
        <v>22</v>
      </c>
      <c r="G44" t="s">
        <v>23</v>
      </c>
      <c r="H44" t="s">
        <v>126</v>
      </c>
      <c r="I44">
        <v>1</v>
      </c>
      <c r="K44">
        <v>10</v>
      </c>
    </row>
    <row r="45" spans="2:11" x14ac:dyDescent="0.25">
      <c r="B45" t="s">
        <v>379</v>
      </c>
      <c r="C45" s="4">
        <v>45254.582881944443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379</v>
      </c>
      <c r="C46" s="4">
        <v>45254.582881944443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379</v>
      </c>
      <c r="C47" s="4">
        <v>45254.582881944443</v>
      </c>
      <c r="D47" t="s">
        <v>31</v>
      </c>
      <c r="E47" t="s">
        <v>15</v>
      </c>
      <c r="F47" t="s">
        <v>32</v>
      </c>
      <c r="G47" t="s">
        <v>33</v>
      </c>
      <c r="H47" t="s">
        <v>395</v>
      </c>
      <c r="I47">
        <v>253</v>
      </c>
      <c r="K47">
        <v>10</v>
      </c>
    </row>
    <row r="48" spans="2:11" x14ac:dyDescent="0.25">
      <c r="B48" t="s">
        <v>379</v>
      </c>
      <c r="C48" s="4">
        <v>45254.582881944443</v>
      </c>
      <c r="D48" t="s">
        <v>254</v>
      </c>
      <c r="E48" t="s">
        <v>10</v>
      </c>
      <c r="F48" t="s">
        <v>11</v>
      </c>
      <c r="G48" t="s">
        <v>36</v>
      </c>
      <c r="H48" t="s">
        <v>255</v>
      </c>
      <c r="I48">
        <v>0</v>
      </c>
      <c r="K48">
        <v>10</v>
      </c>
    </row>
    <row r="49" spans="2:11" x14ac:dyDescent="0.25">
      <c r="B49" t="s">
        <v>379</v>
      </c>
      <c r="C49" s="4">
        <v>45254.582881944443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379</v>
      </c>
      <c r="C50" s="4">
        <v>45254.582881944443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379</v>
      </c>
      <c r="C51" s="4">
        <v>45254.582881944443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392</v>
      </c>
      <c r="K51">
        <v>10</v>
      </c>
    </row>
    <row r="52" spans="2:11" x14ac:dyDescent="0.25">
      <c r="B52" t="s">
        <v>379</v>
      </c>
      <c r="C52" s="4">
        <v>45254.582881944443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1</v>
      </c>
      <c r="K52">
        <v>10</v>
      </c>
    </row>
    <row r="53" spans="2:11" x14ac:dyDescent="0.25">
      <c r="B53" t="s">
        <v>379</v>
      </c>
      <c r="C53" s="4">
        <v>45254.582881944443</v>
      </c>
      <c r="D53" t="s">
        <v>130</v>
      </c>
      <c r="E53" t="s">
        <v>10</v>
      </c>
      <c r="F53" t="s">
        <v>11</v>
      </c>
      <c r="G53" t="s">
        <v>39</v>
      </c>
      <c r="H53" t="s">
        <v>131</v>
      </c>
      <c r="I53">
        <v>4</v>
      </c>
      <c r="K53">
        <v>10</v>
      </c>
    </row>
    <row r="54" spans="2:11" x14ac:dyDescent="0.25">
      <c r="B54" t="s">
        <v>379</v>
      </c>
      <c r="C54" s="4">
        <v>45254.582881944443</v>
      </c>
      <c r="D54" t="s">
        <v>132</v>
      </c>
      <c r="E54" t="s">
        <v>10</v>
      </c>
      <c r="F54" t="s">
        <v>11</v>
      </c>
      <c r="G54" t="s">
        <v>39</v>
      </c>
      <c r="H54" t="s">
        <v>133</v>
      </c>
      <c r="I54">
        <v>1</v>
      </c>
      <c r="K54">
        <v>10</v>
      </c>
    </row>
    <row r="55" spans="2:11" x14ac:dyDescent="0.25">
      <c r="B55" t="s">
        <v>379</v>
      </c>
      <c r="C55" s="4">
        <v>45254.582881944443</v>
      </c>
      <c r="D55" t="s">
        <v>51</v>
      </c>
      <c r="E55" t="s">
        <v>10</v>
      </c>
      <c r="F55" t="s">
        <v>11</v>
      </c>
      <c r="G55" t="s">
        <v>39</v>
      </c>
      <c r="H55" t="s">
        <v>52</v>
      </c>
      <c r="I55">
        <v>14</v>
      </c>
      <c r="K55">
        <v>10</v>
      </c>
    </row>
    <row r="56" spans="2:11" x14ac:dyDescent="0.25">
      <c r="B56" t="s">
        <v>379</v>
      </c>
      <c r="C56" s="4">
        <v>45254.582881944443</v>
      </c>
      <c r="D56" t="s">
        <v>53</v>
      </c>
      <c r="E56" t="s">
        <v>10</v>
      </c>
      <c r="F56" t="s">
        <v>11</v>
      </c>
      <c r="H56" t="s">
        <v>54</v>
      </c>
      <c r="I56">
        <v>14</v>
      </c>
      <c r="K56">
        <v>10</v>
      </c>
    </row>
    <row r="57" spans="2:11" x14ac:dyDescent="0.25">
      <c r="B57" t="s">
        <v>379</v>
      </c>
      <c r="C57" s="4">
        <v>45254.582881944443</v>
      </c>
      <c r="D57" t="s">
        <v>55</v>
      </c>
      <c r="E57" t="s">
        <v>10</v>
      </c>
      <c r="F57" t="s">
        <v>11</v>
      </c>
      <c r="H57" t="s">
        <v>56</v>
      </c>
      <c r="I57">
        <v>36</v>
      </c>
      <c r="K57">
        <v>10</v>
      </c>
    </row>
    <row r="58" spans="2:11" x14ac:dyDescent="0.25">
      <c r="B58" t="s">
        <v>379</v>
      </c>
      <c r="C58" s="4">
        <v>45254.582881944443</v>
      </c>
      <c r="D58" t="s">
        <v>57</v>
      </c>
      <c r="E58" t="s">
        <v>10</v>
      </c>
      <c r="F58" t="s">
        <v>11</v>
      </c>
      <c r="H58" t="s">
        <v>58</v>
      </c>
      <c r="I58">
        <v>1</v>
      </c>
      <c r="K58">
        <v>10</v>
      </c>
    </row>
    <row r="59" spans="2:11" x14ac:dyDescent="0.25">
      <c r="B59" t="s">
        <v>379</v>
      </c>
      <c r="C59" s="4">
        <v>45254.582881944443</v>
      </c>
      <c r="D59" t="s">
        <v>59</v>
      </c>
      <c r="E59" t="s">
        <v>10</v>
      </c>
      <c r="F59" t="s">
        <v>11</v>
      </c>
      <c r="H59" t="s">
        <v>60</v>
      </c>
      <c r="I59">
        <v>1</v>
      </c>
      <c r="K59">
        <v>10</v>
      </c>
    </row>
    <row r="60" spans="2:11" x14ac:dyDescent="0.25">
      <c r="B60" t="s">
        <v>379</v>
      </c>
      <c r="C60" s="4">
        <v>45254.582881944443</v>
      </c>
      <c r="D60" t="s">
        <v>61</v>
      </c>
      <c r="E60" t="s">
        <v>10</v>
      </c>
      <c r="F60" t="s">
        <v>11</v>
      </c>
      <c r="G60" t="s">
        <v>62</v>
      </c>
      <c r="H60" t="s">
        <v>63</v>
      </c>
      <c r="I60">
        <v>14</v>
      </c>
      <c r="K60">
        <v>10</v>
      </c>
    </row>
    <row r="61" spans="2:11" x14ac:dyDescent="0.25">
      <c r="B61" t="s">
        <v>379</v>
      </c>
      <c r="C61" s="4">
        <v>45254.582881944443</v>
      </c>
      <c r="D61" t="s">
        <v>67</v>
      </c>
      <c r="E61" t="s">
        <v>10</v>
      </c>
      <c r="F61" t="s">
        <v>11</v>
      </c>
      <c r="G61" t="s">
        <v>62</v>
      </c>
      <c r="H61" t="s">
        <v>68</v>
      </c>
      <c r="I61">
        <v>41</v>
      </c>
      <c r="K61">
        <v>10</v>
      </c>
    </row>
    <row r="62" spans="2:11" x14ac:dyDescent="0.25">
      <c r="B62" t="s">
        <v>379</v>
      </c>
      <c r="C62" s="4">
        <v>45254.582881944443</v>
      </c>
      <c r="D62" t="s">
        <v>69</v>
      </c>
      <c r="E62" t="s">
        <v>10</v>
      </c>
      <c r="F62" t="s">
        <v>11</v>
      </c>
      <c r="G62" t="s">
        <v>62</v>
      </c>
      <c r="H62" t="s">
        <v>70</v>
      </c>
      <c r="I62">
        <v>9</v>
      </c>
      <c r="K62">
        <v>10</v>
      </c>
    </row>
    <row r="63" spans="2:11" x14ac:dyDescent="0.25">
      <c r="B63" t="s">
        <v>379</v>
      </c>
      <c r="C63" s="4">
        <v>45254.582881944443</v>
      </c>
      <c r="D63" t="s">
        <v>71</v>
      </c>
      <c r="E63" t="s">
        <v>10</v>
      </c>
      <c r="F63" t="s">
        <v>11</v>
      </c>
      <c r="G63" t="s">
        <v>36</v>
      </c>
      <c r="H63" t="s">
        <v>72</v>
      </c>
      <c r="I63">
        <v>179</v>
      </c>
      <c r="K63">
        <v>10</v>
      </c>
    </row>
    <row r="64" spans="2:11" x14ac:dyDescent="0.25">
      <c r="B64" t="s">
        <v>379</v>
      </c>
      <c r="C64" s="4">
        <v>45254.582881944443</v>
      </c>
      <c r="D64" t="s">
        <v>73</v>
      </c>
      <c r="E64" t="s">
        <v>10</v>
      </c>
      <c r="F64" t="s">
        <v>11</v>
      </c>
      <c r="G64" t="s">
        <v>62</v>
      </c>
      <c r="H64" t="s">
        <v>74</v>
      </c>
      <c r="I64">
        <v>47</v>
      </c>
      <c r="K64">
        <v>10</v>
      </c>
    </row>
    <row r="65" spans="2:11" x14ac:dyDescent="0.25">
      <c r="B65" t="s">
        <v>379</v>
      </c>
      <c r="C65" s="4">
        <v>45254.582881944443</v>
      </c>
      <c r="D65" t="s">
        <v>75</v>
      </c>
      <c r="E65" t="s">
        <v>10</v>
      </c>
      <c r="F65" t="s">
        <v>32</v>
      </c>
      <c r="G65" t="s">
        <v>76</v>
      </c>
      <c r="H65" t="s">
        <v>77</v>
      </c>
      <c r="I65">
        <v>1</v>
      </c>
      <c r="K65">
        <v>10</v>
      </c>
    </row>
    <row r="66" spans="2:11" x14ac:dyDescent="0.25">
      <c r="B66" t="s">
        <v>379</v>
      </c>
      <c r="C66" s="4">
        <v>45254.582881944443</v>
      </c>
      <c r="D66" t="s">
        <v>78</v>
      </c>
      <c r="E66" t="s">
        <v>10</v>
      </c>
      <c r="F66" t="s">
        <v>32</v>
      </c>
      <c r="G66" t="s">
        <v>79</v>
      </c>
      <c r="H66" t="s">
        <v>80</v>
      </c>
      <c r="I66">
        <v>13</v>
      </c>
      <c r="K66">
        <v>10</v>
      </c>
    </row>
    <row r="67" spans="2:11" x14ac:dyDescent="0.25">
      <c r="B67" t="s">
        <v>379</v>
      </c>
      <c r="C67" s="4">
        <v>45254.582881944443</v>
      </c>
      <c r="D67" t="s">
        <v>119</v>
      </c>
      <c r="E67" t="s">
        <v>15</v>
      </c>
      <c r="F67" t="s">
        <v>22</v>
      </c>
      <c r="G67" t="s">
        <v>120</v>
      </c>
      <c r="H67" t="s">
        <v>144</v>
      </c>
      <c r="I67">
        <v>1</v>
      </c>
      <c r="K67">
        <v>10</v>
      </c>
    </row>
    <row r="68" spans="2:11" x14ac:dyDescent="0.25">
      <c r="B68" t="s">
        <v>379</v>
      </c>
      <c r="C68" s="4">
        <v>45254.582881944443</v>
      </c>
      <c r="D68" t="s">
        <v>83</v>
      </c>
      <c r="E68" t="s">
        <v>10</v>
      </c>
      <c r="F68" t="s">
        <v>11</v>
      </c>
      <c r="G68" t="s">
        <v>84</v>
      </c>
      <c r="H68" t="s">
        <v>85</v>
      </c>
      <c r="I68">
        <v>1</v>
      </c>
      <c r="K68">
        <v>10</v>
      </c>
    </row>
    <row r="69" spans="2:11" x14ac:dyDescent="0.25">
      <c r="B69" t="s">
        <v>379</v>
      </c>
      <c r="C69" s="4">
        <v>45254.582881944443</v>
      </c>
      <c r="D69" t="s">
        <v>86</v>
      </c>
      <c r="E69" t="s">
        <v>10</v>
      </c>
      <c r="F69" t="s">
        <v>32</v>
      </c>
      <c r="G69" t="s">
        <v>87</v>
      </c>
      <c r="H69" t="s">
        <v>88</v>
      </c>
      <c r="I69">
        <v>1</v>
      </c>
      <c r="K69">
        <v>10</v>
      </c>
    </row>
    <row r="70" spans="2:11" x14ac:dyDescent="0.25">
      <c r="B70" t="s">
        <v>379</v>
      </c>
      <c r="C70" s="4">
        <v>45254.582881944443</v>
      </c>
      <c r="D70" t="s">
        <v>89</v>
      </c>
      <c r="E70" t="s">
        <v>10</v>
      </c>
      <c r="F70" t="s">
        <v>32</v>
      </c>
      <c r="G70" t="s">
        <v>39</v>
      </c>
      <c r="H70" t="s">
        <v>90</v>
      </c>
      <c r="I70">
        <v>1</v>
      </c>
      <c r="K70">
        <v>10</v>
      </c>
    </row>
    <row r="71" spans="2:11" x14ac:dyDescent="0.25">
      <c r="B71" t="s">
        <v>379</v>
      </c>
      <c r="C71" s="4">
        <v>45254.582881944443</v>
      </c>
      <c r="D71" t="s">
        <v>91</v>
      </c>
      <c r="E71" t="s">
        <v>10</v>
      </c>
      <c r="F71" t="s">
        <v>32</v>
      </c>
      <c r="G71" t="s">
        <v>39</v>
      </c>
      <c r="H71" t="s">
        <v>92</v>
      </c>
      <c r="I71">
        <v>1</v>
      </c>
      <c r="K71">
        <v>10</v>
      </c>
    </row>
    <row r="72" spans="2:11" x14ac:dyDescent="0.25">
      <c r="B72" t="s">
        <v>379</v>
      </c>
      <c r="C72" s="4">
        <v>45254.582881944443</v>
      </c>
      <c r="D72" t="s">
        <v>93</v>
      </c>
      <c r="E72" t="s">
        <v>10</v>
      </c>
      <c r="F72" t="s">
        <v>32</v>
      </c>
      <c r="G72" t="s">
        <v>87</v>
      </c>
      <c r="H72" t="s">
        <v>94</v>
      </c>
      <c r="I72">
        <v>2</v>
      </c>
      <c r="K72">
        <v>10</v>
      </c>
    </row>
    <row r="73" spans="2:11" x14ac:dyDescent="0.25">
      <c r="B73" t="s">
        <v>379</v>
      </c>
      <c r="C73" s="4">
        <v>45254.582881944443</v>
      </c>
      <c r="D73" t="s">
        <v>95</v>
      </c>
      <c r="E73" t="s">
        <v>10</v>
      </c>
      <c r="F73" t="s">
        <v>32</v>
      </c>
      <c r="G73" t="s">
        <v>39</v>
      </c>
      <c r="H73" t="s">
        <v>96</v>
      </c>
      <c r="I73">
        <v>2</v>
      </c>
      <c r="K73">
        <v>10</v>
      </c>
    </row>
    <row r="74" spans="2:11" x14ac:dyDescent="0.25">
      <c r="B74" t="s">
        <v>379</v>
      </c>
      <c r="C74" s="4">
        <v>45254.582881944443</v>
      </c>
      <c r="D74" t="s">
        <v>97</v>
      </c>
      <c r="E74" t="s">
        <v>10</v>
      </c>
      <c r="F74" t="s">
        <v>32</v>
      </c>
      <c r="G74" t="s">
        <v>39</v>
      </c>
      <c r="H74" t="s">
        <v>98</v>
      </c>
      <c r="I74">
        <v>2</v>
      </c>
      <c r="K74">
        <v>10</v>
      </c>
    </row>
    <row r="75" spans="2:11" x14ac:dyDescent="0.25">
      <c r="B75" t="s">
        <v>379</v>
      </c>
      <c r="C75" s="4">
        <v>45254.582881944443</v>
      </c>
      <c r="D75" t="s">
        <v>99</v>
      </c>
      <c r="E75" t="s">
        <v>10</v>
      </c>
      <c r="F75" t="s">
        <v>32</v>
      </c>
      <c r="G75" t="s">
        <v>39</v>
      </c>
      <c r="H75" t="s">
        <v>100</v>
      </c>
      <c r="I75">
        <v>193</v>
      </c>
      <c r="K75">
        <v>10</v>
      </c>
    </row>
    <row r="76" spans="2:11" x14ac:dyDescent="0.25">
      <c r="B76" t="s">
        <v>379</v>
      </c>
      <c r="C76" s="4">
        <v>45254.582881944443</v>
      </c>
      <c r="D76" t="s">
        <v>101</v>
      </c>
      <c r="E76" t="s">
        <v>10</v>
      </c>
      <c r="F76" t="s">
        <v>32</v>
      </c>
      <c r="G76" t="s">
        <v>39</v>
      </c>
      <c r="H76" t="s">
        <v>102</v>
      </c>
      <c r="I76">
        <v>52</v>
      </c>
      <c r="K76">
        <v>10</v>
      </c>
    </row>
  </sheetData>
  <hyperlinks>
    <hyperlink ref="A2" location="'Síntese Resultados'!A1" display="Voltar para a página Síntese de Resultados" xr:uid="{2906B247-498B-4B31-94CA-89CADDAE2BC5}"/>
  </hyperlinks>
  <pageMargins left="0.7" right="0.7" top="0.75" bottom="0.75" header="0.3" footer="0.3"/>
  <drawing r:id="rId1"/>
  <tableParts count="1">
    <tablePart r:id="rId2"/>
  </tablePart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00B172-54F1-4C6E-A273-8B1AC85A0FD8}">
  <dimension ref="A2:K76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380</v>
      </c>
      <c r="C41" s="4">
        <v>45254.598321759258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380</v>
      </c>
      <c r="C42" s="4">
        <v>45254.598321759258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380</v>
      </c>
      <c r="C43" s="4">
        <v>45254.598321759258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380</v>
      </c>
      <c r="C44" s="4">
        <v>45254.598321759258</v>
      </c>
      <c r="D44" t="s">
        <v>21</v>
      </c>
      <c r="E44" t="s">
        <v>15</v>
      </c>
      <c r="F44" t="s">
        <v>22</v>
      </c>
      <c r="G44" t="s">
        <v>23</v>
      </c>
      <c r="H44" t="s">
        <v>126</v>
      </c>
      <c r="I44">
        <v>1</v>
      </c>
      <c r="K44">
        <v>10</v>
      </c>
    </row>
    <row r="45" spans="2:11" x14ac:dyDescent="0.25">
      <c r="B45" t="s">
        <v>380</v>
      </c>
      <c r="C45" s="4">
        <v>45254.598321759258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380</v>
      </c>
      <c r="C46" s="4">
        <v>45254.598321759258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380</v>
      </c>
      <c r="C47" s="4">
        <v>45254.598321759258</v>
      </c>
      <c r="D47" t="s">
        <v>31</v>
      </c>
      <c r="E47" t="s">
        <v>15</v>
      </c>
      <c r="F47" t="s">
        <v>32</v>
      </c>
      <c r="G47" t="s">
        <v>33</v>
      </c>
      <c r="H47" t="s">
        <v>398</v>
      </c>
      <c r="I47">
        <v>506</v>
      </c>
      <c r="K47">
        <v>10</v>
      </c>
    </row>
    <row r="48" spans="2:11" x14ac:dyDescent="0.25">
      <c r="B48" t="s">
        <v>380</v>
      </c>
      <c r="C48" s="4">
        <v>45254.598321759258</v>
      </c>
      <c r="D48" t="s">
        <v>35</v>
      </c>
      <c r="E48" t="s">
        <v>15</v>
      </c>
      <c r="F48" t="s">
        <v>11</v>
      </c>
      <c r="G48" t="s">
        <v>36</v>
      </c>
      <c r="H48" t="s">
        <v>290</v>
      </c>
      <c r="I48">
        <v>14</v>
      </c>
      <c r="K48">
        <v>10</v>
      </c>
    </row>
    <row r="49" spans="2:11" x14ac:dyDescent="0.25">
      <c r="B49" t="s">
        <v>380</v>
      </c>
      <c r="C49" s="4">
        <v>45254.598321759258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380</v>
      </c>
      <c r="C50" s="4">
        <v>45254.598321759258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380</v>
      </c>
      <c r="C51" s="4">
        <v>45254.598321759258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397</v>
      </c>
      <c r="K51">
        <v>10</v>
      </c>
    </row>
    <row r="52" spans="2:11" x14ac:dyDescent="0.25">
      <c r="B52" t="s">
        <v>380</v>
      </c>
      <c r="C52" s="4">
        <v>45254.598321759258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1</v>
      </c>
      <c r="K52">
        <v>10</v>
      </c>
    </row>
    <row r="53" spans="2:11" x14ac:dyDescent="0.25">
      <c r="B53" t="s">
        <v>380</v>
      </c>
      <c r="C53" s="4">
        <v>45254.598321759258</v>
      </c>
      <c r="D53" t="s">
        <v>130</v>
      </c>
      <c r="E53" t="s">
        <v>10</v>
      </c>
      <c r="F53" t="s">
        <v>11</v>
      </c>
      <c r="G53" t="s">
        <v>39</v>
      </c>
      <c r="H53" t="s">
        <v>131</v>
      </c>
      <c r="I53">
        <v>14</v>
      </c>
      <c r="K53">
        <v>10</v>
      </c>
    </row>
    <row r="54" spans="2:11" x14ac:dyDescent="0.25">
      <c r="B54" t="s">
        <v>380</v>
      </c>
      <c r="C54" s="4">
        <v>45254.598321759258</v>
      </c>
      <c r="D54" t="s">
        <v>132</v>
      </c>
      <c r="E54" t="s">
        <v>10</v>
      </c>
      <c r="F54" t="s">
        <v>11</v>
      </c>
      <c r="G54" t="s">
        <v>39</v>
      </c>
      <c r="H54" t="s">
        <v>133</v>
      </c>
      <c r="I54">
        <v>2</v>
      </c>
      <c r="K54">
        <v>10</v>
      </c>
    </row>
    <row r="55" spans="2:11" x14ac:dyDescent="0.25">
      <c r="B55" t="s">
        <v>380</v>
      </c>
      <c r="C55" s="4">
        <v>45254.598321759258</v>
      </c>
      <c r="D55" t="s">
        <v>51</v>
      </c>
      <c r="E55" t="s">
        <v>10</v>
      </c>
      <c r="F55" t="s">
        <v>11</v>
      </c>
      <c r="G55" t="s">
        <v>39</v>
      </c>
      <c r="H55" t="s">
        <v>52</v>
      </c>
      <c r="I55">
        <v>35</v>
      </c>
      <c r="K55">
        <v>10</v>
      </c>
    </row>
    <row r="56" spans="2:11" x14ac:dyDescent="0.25">
      <c r="B56" t="s">
        <v>380</v>
      </c>
      <c r="C56" s="4">
        <v>45254.598321759258</v>
      </c>
      <c r="D56" t="s">
        <v>53</v>
      </c>
      <c r="E56" t="s">
        <v>10</v>
      </c>
      <c r="F56" t="s">
        <v>11</v>
      </c>
      <c r="H56" t="s">
        <v>54</v>
      </c>
      <c r="I56">
        <v>35</v>
      </c>
      <c r="K56">
        <v>10</v>
      </c>
    </row>
    <row r="57" spans="2:11" x14ac:dyDescent="0.25">
      <c r="B57" t="s">
        <v>380</v>
      </c>
      <c r="C57" s="4">
        <v>45254.598321759258</v>
      </c>
      <c r="D57" t="s">
        <v>55</v>
      </c>
      <c r="E57" t="s">
        <v>10</v>
      </c>
      <c r="F57" t="s">
        <v>11</v>
      </c>
      <c r="H57" t="s">
        <v>56</v>
      </c>
      <c r="I57">
        <v>102</v>
      </c>
      <c r="K57">
        <v>10</v>
      </c>
    </row>
    <row r="58" spans="2:11" x14ac:dyDescent="0.25">
      <c r="B58" t="s">
        <v>380</v>
      </c>
      <c r="C58" s="4">
        <v>45254.598321759258</v>
      </c>
      <c r="D58" t="s">
        <v>57</v>
      </c>
      <c r="E58" t="s">
        <v>10</v>
      </c>
      <c r="F58" t="s">
        <v>11</v>
      </c>
      <c r="H58" t="s">
        <v>58</v>
      </c>
      <c r="I58">
        <v>1</v>
      </c>
      <c r="K58">
        <v>10</v>
      </c>
    </row>
    <row r="59" spans="2:11" x14ac:dyDescent="0.25">
      <c r="B59" t="s">
        <v>380</v>
      </c>
      <c r="C59" s="4">
        <v>45254.598321759258</v>
      </c>
      <c r="D59" t="s">
        <v>59</v>
      </c>
      <c r="E59" t="s">
        <v>10</v>
      </c>
      <c r="F59" t="s">
        <v>11</v>
      </c>
      <c r="H59" t="s">
        <v>60</v>
      </c>
      <c r="I59">
        <v>1</v>
      </c>
      <c r="K59">
        <v>10</v>
      </c>
    </row>
    <row r="60" spans="2:11" x14ac:dyDescent="0.25">
      <c r="B60" t="s">
        <v>380</v>
      </c>
      <c r="C60" s="4">
        <v>45254.598321759258</v>
      </c>
      <c r="D60" t="s">
        <v>61</v>
      </c>
      <c r="E60" t="s">
        <v>10</v>
      </c>
      <c r="F60" t="s">
        <v>11</v>
      </c>
      <c r="G60" t="s">
        <v>62</v>
      </c>
      <c r="H60" t="s">
        <v>63</v>
      </c>
      <c r="I60">
        <v>47</v>
      </c>
      <c r="K60">
        <v>10</v>
      </c>
    </row>
    <row r="61" spans="2:11" x14ac:dyDescent="0.25">
      <c r="B61" t="s">
        <v>380</v>
      </c>
      <c r="C61" s="4">
        <v>45254.598321759258</v>
      </c>
      <c r="D61" t="s">
        <v>67</v>
      </c>
      <c r="E61" t="s">
        <v>10</v>
      </c>
      <c r="F61" t="s">
        <v>11</v>
      </c>
      <c r="G61" t="s">
        <v>62</v>
      </c>
      <c r="H61" t="s">
        <v>68</v>
      </c>
      <c r="I61">
        <v>74</v>
      </c>
      <c r="K61">
        <v>10</v>
      </c>
    </row>
    <row r="62" spans="2:11" x14ac:dyDescent="0.25">
      <c r="B62" t="s">
        <v>380</v>
      </c>
      <c r="C62" s="4">
        <v>45254.598321759258</v>
      </c>
      <c r="D62" t="s">
        <v>69</v>
      </c>
      <c r="E62" t="s">
        <v>10</v>
      </c>
      <c r="F62" t="s">
        <v>11</v>
      </c>
      <c r="G62" t="s">
        <v>62</v>
      </c>
      <c r="H62" t="s">
        <v>70</v>
      </c>
      <c r="I62">
        <v>21</v>
      </c>
      <c r="K62">
        <v>10</v>
      </c>
    </row>
    <row r="63" spans="2:11" x14ac:dyDescent="0.25">
      <c r="B63" t="s">
        <v>380</v>
      </c>
      <c r="C63" s="4">
        <v>45254.598321759258</v>
      </c>
      <c r="D63" t="s">
        <v>71</v>
      </c>
      <c r="E63" t="s">
        <v>10</v>
      </c>
      <c r="F63" t="s">
        <v>11</v>
      </c>
      <c r="G63" t="s">
        <v>36</v>
      </c>
      <c r="H63" t="s">
        <v>72</v>
      </c>
      <c r="I63">
        <v>249</v>
      </c>
      <c r="K63">
        <v>10</v>
      </c>
    </row>
    <row r="64" spans="2:11" x14ac:dyDescent="0.25">
      <c r="B64" t="s">
        <v>380</v>
      </c>
      <c r="C64" s="4">
        <v>45254.598321759258</v>
      </c>
      <c r="D64" t="s">
        <v>73</v>
      </c>
      <c r="E64" t="s">
        <v>10</v>
      </c>
      <c r="F64" t="s">
        <v>11</v>
      </c>
      <c r="G64" t="s">
        <v>62</v>
      </c>
      <c r="H64" t="s">
        <v>74</v>
      </c>
      <c r="I64">
        <v>44</v>
      </c>
      <c r="K64">
        <v>10</v>
      </c>
    </row>
    <row r="65" spans="2:11" x14ac:dyDescent="0.25">
      <c r="B65" t="s">
        <v>380</v>
      </c>
      <c r="C65" s="4">
        <v>45254.598321759258</v>
      </c>
      <c r="D65" t="s">
        <v>75</v>
      </c>
      <c r="E65" t="s">
        <v>10</v>
      </c>
      <c r="F65" t="s">
        <v>32</v>
      </c>
      <c r="G65" t="s">
        <v>76</v>
      </c>
      <c r="H65" t="s">
        <v>77</v>
      </c>
      <c r="I65">
        <v>1</v>
      </c>
      <c r="K65">
        <v>10</v>
      </c>
    </row>
    <row r="66" spans="2:11" x14ac:dyDescent="0.25">
      <c r="B66" t="s">
        <v>380</v>
      </c>
      <c r="C66" s="4">
        <v>45254.598321759258</v>
      </c>
      <c r="D66" t="s">
        <v>78</v>
      </c>
      <c r="E66" t="s">
        <v>10</v>
      </c>
      <c r="F66" t="s">
        <v>32</v>
      </c>
      <c r="G66" t="s">
        <v>79</v>
      </c>
      <c r="H66" t="s">
        <v>80</v>
      </c>
      <c r="I66">
        <v>35</v>
      </c>
      <c r="K66">
        <v>10</v>
      </c>
    </row>
    <row r="67" spans="2:11" x14ac:dyDescent="0.25">
      <c r="B67" t="s">
        <v>380</v>
      </c>
      <c r="C67" s="4">
        <v>45254.598321759258</v>
      </c>
      <c r="D67" t="s">
        <v>119</v>
      </c>
      <c r="E67" t="s">
        <v>15</v>
      </c>
      <c r="F67" t="s">
        <v>22</v>
      </c>
      <c r="G67" t="s">
        <v>120</v>
      </c>
      <c r="H67" t="s">
        <v>144</v>
      </c>
      <c r="I67">
        <v>1</v>
      </c>
      <c r="K67">
        <v>10</v>
      </c>
    </row>
    <row r="68" spans="2:11" x14ac:dyDescent="0.25">
      <c r="B68" t="s">
        <v>380</v>
      </c>
      <c r="C68" s="4">
        <v>45254.598321759258</v>
      </c>
      <c r="D68" t="s">
        <v>83</v>
      </c>
      <c r="E68" t="s">
        <v>10</v>
      </c>
      <c r="F68" t="s">
        <v>11</v>
      </c>
      <c r="G68" t="s">
        <v>84</v>
      </c>
      <c r="H68" t="s">
        <v>85</v>
      </c>
      <c r="I68">
        <v>1</v>
      </c>
      <c r="K68">
        <v>10</v>
      </c>
    </row>
    <row r="69" spans="2:11" x14ac:dyDescent="0.25">
      <c r="B69" t="s">
        <v>380</v>
      </c>
      <c r="C69" s="4">
        <v>45254.598321759258</v>
      </c>
      <c r="D69" t="s">
        <v>86</v>
      </c>
      <c r="E69" t="s">
        <v>10</v>
      </c>
      <c r="F69" t="s">
        <v>32</v>
      </c>
      <c r="G69" t="s">
        <v>87</v>
      </c>
      <c r="H69" t="s">
        <v>88</v>
      </c>
      <c r="I69">
        <v>1</v>
      </c>
      <c r="K69">
        <v>10</v>
      </c>
    </row>
    <row r="70" spans="2:11" x14ac:dyDescent="0.25">
      <c r="B70" t="s">
        <v>380</v>
      </c>
      <c r="C70" s="4">
        <v>45254.598321759258</v>
      </c>
      <c r="D70" t="s">
        <v>89</v>
      </c>
      <c r="E70" t="s">
        <v>10</v>
      </c>
      <c r="F70" t="s">
        <v>32</v>
      </c>
      <c r="G70" t="s">
        <v>39</v>
      </c>
      <c r="H70" t="s">
        <v>90</v>
      </c>
      <c r="I70">
        <v>1</v>
      </c>
      <c r="K70">
        <v>10</v>
      </c>
    </row>
    <row r="71" spans="2:11" x14ac:dyDescent="0.25">
      <c r="B71" t="s">
        <v>380</v>
      </c>
      <c r="C71" s="4">
        <v>45254.598321759258</v>
      </c>
      <c r="D71" t="s">
        <v>91</v>
      </c>
      <c r="E71" t="s">
        <v>10</v>
      </c>
      <c r="F71" t="s">
        <v>32</v>
      </c>
      <c r="G71" t="s">
        <v>39</v>
      </c>
      <c r="H71" t="s">
        <v>92</v>
      </c>
      <c r="I71">
        <v>1</v>
      </c>
      <c r="K71">
        <v>10</v>
      </c>
    </row>
    <row r="72" spans="2:11" x14ac:dyDescent="0.25">
      <c r="B72" t="s">
        <v>380</v>
      </c>
      <c r="C72" s="4">
        <v>45254.598321759258</v>
      </c>
      <c r="D72" t="s">
        <v>93</v>
      </c>
      <c r="E72" t="s">
        <v>10</v>
      </c>
      <c r="F72" t="s">
        <v>32</v>
      </c>
      <c r="G72" t="s">
        <v>87</v>
      </c>
      <c r="H72" t="s">
        <v>94</v>
      </c>
      <c r="I72">
        <v>2</v>
      </c>
      <c r="K72">
        <v>10</v>
      </c>
    </row>
    <row r="73" spans="2:11" x14ac:dyDescent="0.25">
      <c r="B73" t="s">
        <v>380</v>
      </c>
      <c r="C73" s="4">
        <v>45254.598321759258</v>
      </c>
      <c r="D73" t="s">
        <v>95</v>
      </c>
      <c r="E73" t="s">
        <v>10</v>
      </c>
      <c r="F73" t="s">
        <v>32</v>
      </c>
      <c r="G73" t="s">
        <v>39</v>
      </c>
      <c r="H73" t="s">
        <v>96</v>
      </c>
      <c r="I73">
        <v>2</v>
      </c>
      <c r="K73">
        <v>10</v>
      </c>
    </row>
    <row r="74" spans="2:11" x14ac:dyDescent="0.25">
      <c r="B74" t="s">
        <v>380</v>
      </c>
      <c r="C74" s="4">
        <v>45254.598321759258</v>
      </c>
      <c r="D74" t="s">
        <v>97</v>
      </c>
      <c r="E74" t="s">
        <v>10</v>
      </c>
      <c r="F74" t="s">
        <v>32</v>
      </c>
      <c r="G74" t="s">
        <v>39</v>
      </c>
      <c r="H74" t="s">
        <v>98</v>
      </c>
      <c r="I74">
        <v>2</v>
      </c>
      <c r="K74">
        <v>10</v>
      </c>
    </row>
    <row r="75" spans="2:11" x14ac:dyDescent="0.25">
      <c r="B75" t="s">
        <v>380</v>
      </c>
      <c r="C75" s="4">
        <v>45254.598321759258</v>
      </c>
      <c r="D75" t="s">
        <v>99</v>
      </c>
      <c r="E75" t="s">
        <v>10</v>
      </c>
      <c r="F75" t="s">
        <v>32</v>
      </c>
      <c r="G75" t="s">
        <v>39</v>
      </c>
      <c r="H75" t="s">
        <v>100</v>
      </c>
      <c r="I75">
        <v>270</v>
      </c>
      <c r="K75">
        <v>10</v>
      </c>
    </row>
    <row r="76" spans="2:11" x14ac:dyDescent="0.25">
      <c r="B76" t="s">
        <v>380</v>
      </c>
      <c r="C76" s="4">
        <v>45254.598321759258</v>
      </c>
      <c r="D76" t="s">
        <v>101</v>
      </c>
      <c r="E76" t="s">
        <v>10</v>
      </c>
      <c r="F76" t="s">
        <v>32</v>
      </c>
      <c r="G76" t="s">
        <v>39</v>
      </c>
      <c r="H76" t="s">
        <v>102</v>
      </c>
      <c r="I76">
        <v>54</v>
      </c>
      <c r="K76">
        <v>10</v>
      </c>
    </row>
  </sheetData>
  <hyperlinks>
    <hyperlink ref="A2" location="'Síntese Resultados'!A1" display="Voltar para a página Síntese de Resultados" xr:uid="{EF991E83-A9F1-4BAB-AED1-366165F7B29D}"/>
  </hyperlinks>
  <pageMargins left="0.7" right="0.7" top="0.75" bottom="0.75" header="0.3" footer="0.3"/>
  <drawing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989553-FA35-4215-97B4-6C1E1F158FEF}">
  <dimension ref="A2:K75"/>
  <sheetViews>
    <sheetView workbookViewId="0">
      <selection activeCell="A2" sqref="A2"/>
    </sheetView>
  </sheetViews>
  <sheetFormatPr defaultRowHeight="15" x14ac:dyDescent="0.25"/>
  <cols>
    <col min="2" max="2" width="30" bestFit="1" customWidth="1"/>
    <col min="3" max="3" width="15.85546875" bestFit="1" customWidth="1"/>
    <col min="4" max="4" width="17.7109375" bestFit="1" customWidth="1"/>
    <col min="5" max="5" width="14" bestFit="1" customWidth="1"/>
    <col min="6" max="6" width="24.28515625" bestFit="1" customWidth="1"/>
    <col min="7" max="7" width="9.85546875" customWidth="1"/>
    <col min="8" max="8" width="95.28515625" customWidth="1"/>
    <col min="9" max="9" width="14" customWidth="1"/>
    <col min="11" max="11" width="12.42578125" customWidth="1"/>
  </cols>
  <sheetData>
    <row r="2" spans="1:1" x14ac:dyDescent="0.25">
      <c r="A2" s="3" t="s">
        <v>164</v>
      </c>
    </row>
    <row r="40" spans="2:11" s="6" customFormat="1" ht="30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139</v>
      </c>
      <c r="C41" s="4">
        <v>45247.60769675926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139</v>
      </c>
      <c r="C42" s="4">
        <v>45247.60769675926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139</v>
      </c>
      <c r="C43" s="4">
        <v>45247.60769675926</v>
      </c>
      <c r="D43" t="s">
        <v>19</v>
      </c>
      <c r="E43" t="s">
        <v>15</v>
      </c>
      <c r="F43" t="s">
        <v>11</v>
      </c>
      <c r="G43" t="s">
        <v>17</v>
      </c>
      <c r="H43" t="s">
        <v>140</v>
      </c>
      <c r="I43">
        <v>10</v>
      </c>
      <c r="K43">
        <v>10</v>
      </c>
    </row>
    <row r="44" spans="2:11" x14ac:dyDescent="0.25">
      <c r="B44" t="s">
        <v>139</v>
      </c>
      <c r="C44" s="4">
        <v>45247.60769675926</v>
      </c>
      <c r="D44" t="s">
        <v>21</v>
      </c>
      <c r="E44" t="s">
        <v>15</v>
      </c>
      <c r="F44" t="s">
        <v>22</v>
      </c>
      <c r="G44" t="s">
        <v>23</v>
      </c>
      <c r="H44" t="s">
        <v>141</v>
      </c>
      <c r="I44">
        <v>2</v>
      </c>
      <c r="K44">
        <v>10</v>
      </c>
    </row>
    <row r="45" spans="2:11" x14ac:dyDescent="0.25">
      <c r="B45" t="s">
        <v>139</v>
      </c>
      <c r="C45" s="4">
        <v>45247.60769675926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139</v>
      </c>
      <c r="C46" s="4">
        <v>45247.60769675926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139</v>
      </c>
      <c r="C47" s="4">
        <v>45247.60769675926</v>
      </c>
      <c r="D47" t="s">
        <v>31</v>
      </c>
      <c r="E47" t="s">
        <v>15</v>
      </c>
      <c r="F47" t="s">
        <v>32</v>
      </c>
      <c r="G47" t="s">
        <v>33</v>
      </c>
      <c r="H47" t="s">
        <v>142</v>
      </c>
      <c r="I47">
        <v>219</v>
      </c>
      <c r="K47">
        <v>10</v>
      </c>
    </row>
    <row r="48" spans="2:11" x14ac:dyDescent="0.25">
      <c r="B48" t="s">
        <v>139</v>
      </c>
      <c r="C48" s="4">
        <v>45247.60769675926</v>
      </c>
      <c r="D48" t="s">
        <v>35</v>
      </c>
      <c r="E48" t="s">
        <v>15</v>
      </c>
      <c r="F48" t="s">
        <v>11</v>
      </c>
      <c r="G48" t="s">
        <v>36</v>
      </c>
      <c r="H48" t="s">
        <v>117</v>
      </c>
      <c r="I48">
        <v>23</v>
      </c>
      <c r="K48">
        <v>10</v>
      </c>
    </row>
    <row r="49" spans="2:11" x14ac:dyDescent="0.25">
      <c r="B49" t="s">
        <v>139</v>
      </c>
      <c r="C49" s="4">
        <v>45247.60769675926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139</v>
      </c>
      <c r="C50" s="4">
        <v>45247.60769675926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139</v>
      </c>
      <c r="C51" s="4">
        <v>45247.60769675926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143</v>
      </c>
      <c r="K51">
        <v>10</v>
      </c>
    </row>
    <row r="52" spans="2:11" x14ac:dyDescent="0.25">
      <c r="B52" t="s">
        <v>139</v>
      </c>
      <c r="C52" s="4">
        <v>45247.60769675926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2</v>
      </c>
      <c r="K52">
        <v>10</v>
      </c>
    </row>
    <row r="53" spans="2:11" x14ac:dyDescent="0.25">
      <c r="B53" t="s">
        <v>139</v>
      </c>
      <c r="C53" s="4">
        <v>45247.60769675926</v>
      </c>
      <c r="D53" t="s">
        <v>130</v>
      </c>
      <c r="E53" t="s">
        <v>10</v>
      </c>
      <c r="F53" t="s">
        <v>11</v>
      </c>
      <c r="G53" t="s">
        <v>39</v>
      </c>
      <c r="H53" t="s">
        <v>131</v>
      </c>
      <c r="I53">
        <v>8</v>
      </c>
      <c r="K53">
        <v>10</v>
      </c>
    </row>
    <row r="54" spans="2:11" x14ac:dyDescent="0.25">
      <c r="B54" t="s">
        <v>139</v>
      </c>
      <c r="C54" s="4">
        <v>45247.60769675926</v>
      </c>
      <c r="D54" t="s">
        <v>132</v>
      </c>
      <c r="E54" t="s">
        <v>10</v>
      </c>
      <c r="F54" t="s">
        <v>11</v>
      </c>
      <c r="G54" t="s">
        <v>39</v>
      </c>
      <c r="H54" t="s">
        <v>133</v>
      </c>
      <c r="I54">
        <v>1</v>
      </c>
      <c r="K54">
        <v>10</v>
      </c>
    </row>
    <row r="55" spans="2:11" x14ac:dyDescent="0.25">
      <c r="B55" t="s">
        <v>139</v>
      </c>
      <c r="C55" s="4">
        <v>45247.60769675926</v>
      </c>
      <c r="D55" t="s">
        <v>51</v>
      </c>
      <c r="E55" t="s">
        <v>10</v>
      </c>
      <c r="F55" t="s">
        <v>11</v>
      </c>
      <c r="G55" t="s">
        <v>39</v>
      </c>
      <c r="H55" t="s">
        <v>52</v>
      </c>
      <c r="I55">
        <v>29</v>
      </c>
      <c r="K55">
        <v>10</v>
      </c>
    </row>
    <row r="56" spans="2:11" x14ac:dyDescent="0.25">
      <c r="B56" t="s">
        <v>139</v>
      </c>
      <c r="C56" s="4">
        <v>45247.60769675926</v>
      </c>
      <c r="D56" t="s">
        <v>53</v>
      </c>
      <c r="E56" t="s">
        <v>10</v>
      </c>
      <c r="F56" t="s">
        <v>11</v>
      </c>
      <c r="H56" t="s">
        <v>54</v>
      </c>
      <c r="I56">
        <v>29</v>
      </c>
      <c r="K56">
        <v>10</v>
      </c>
    </row>
    <row r="57" spans="2:11" x14ac:dyDescent="0.25">
      <c r="B57" t="s">
        <v>139</v>
      </c>
      <c r="C57" s="4">
        <v>45247.60769675926</v>
      </c>
      <c r="D57" t="s">
        <v>55</v>
      </c>
      <c r="E57" t="s">
        <v>10</v>
      </c>
      <c r="F57" t="s">
        <v>11</v>
      </c>
      <c r="H57" t="s">
        <v>56</v>
      </c>
      <c r="I57">
        <v>22</v>
      </c>
      <c r="K57">
        <v>10</v>
      </c>
    </row>
    <row r="58" spans="2:11" x14ac:dyDescent="0.25">
      <c r="B58" t="s">
        <v>139</v>
      </c>
      <c r="C58" s="4">
        <v>45247.60769675926</v>
      </c>
      <c r="D58" t="s">
        <v>57</v>
      </c>
      <c r="E58" t="s">
        <v>10</v>
      </c>
      <c r="F58" t="s">
        <v>11</v>
      </c>
      <c r="H58" t="s">
        <v>58</v>
      </c>
      <c r="I58">
        <v>1</v>
      </c>
      <c r="K58">
        <v>10</v>
      </c>
    </row>
    <row r="59" spans="2:11" x14ac:dyDescent="0.25">
      <c r="B59" t="s">
        <v>139</v>
      </c>
      <c r="C59" s="4">
        <v>45247.60769675926</v>
      </c>
      <c r="D59" t="s">
        <v>61</v>
      </c>
      <c r="E59" t="s">
        <v>10</v>
      </c>
      <c r="F59" t="s">
        <v>11</v>
      </c>
      <c r="G59" t="s">
        <v>62</v>
      </c>
      <c r="H59" t="s">
        <v>63</v>
      </c>
      <c r="I59">
        <v>8</v>
      </c>
      <c r="K59">
        <v>10</v>
      </c>
    </row>
    <row r="60" spans="2:11" x14ac:dyDescent="0.25">
      <c r="B60" t="s">
        <v>139</v>
      </c>
      <c r="C60" s="4">
        <v>45247.60769675926</v>
      </c>
      <c r="D60" t="s">
        <v>67</v>
      </c>
      <c r="E60" t="s">
        <v>10</v>
      </c>
      <c r="F60" t="s">
        <v>11</v>
      </c>
      <c r="G60" t="s">
        <v>62</v>
      </c>
      <c r="H60" t="s">
        <v>68</v>
      </c>
      <c r="I60">
        <v>42</v>
      </c>
      <c r="K60">
        <v>10</v>
      </c>
    </row>
    <row r="61" spans="2:11" x14ac:dyDescent="0.25">
      <c r="B61" t="s">
        <v>139</v>
      </c>
      <c r="C61" s="4">
        <v>45247.60769675926</v>
      </c>
      <c r="D61" t="s">
        <v>69</v>
      </c>
      <c r="E61" t="s">
        <v>10</v>
      </c>
      <c r="F61" t="s">
        <v>11</v>
      </c>
      <c r="G61" t="s">
        <v>62</v>
      </c>
      <c r="H61" t="s">
        <v>70</v>
      </c>
      <c r="I61">
        <v>13</v>
      </c>
      <c r="K61">
        <v>10</v>
      </c>
    </row>
    <row r="62" spans="2:11" x14ac:dyDescent="0.25">
      <c r="B62" t="s">
        <v>139</v>
      </c>
      <c r="C62" s="4">
        <v>45247.60769675926</v>
      </c>
      <c r="D62" t="s">
        <v>71</v>
      </c>
      <c r="E62" t="s">
        <v>10</v>
      </c>
      <c r="F62" t="s">
        <v>11</v>
      </c>
      <c r="G62" t="s">
        <v>36</v>
      </c>
      <c r="H62" t="s">
        <v>72</v>
      </c>
      <c r="I62">
        <v>164</v>
      </c>
      <c r="K62">
        <v>10</v>
      </c>
    </row>
    <row r="63" spans="2:11" x14ac:dyDescent="0.25">
      <c r="B63" t="s">
        <v>139</v>
      </c>
      <c r="C63" s="4">
        <v>45247.60769675926</v>
      </c>
      <c r="D63" t="s">
        <v>73</v>
      </c>
      <c r="E63" t="s">
        <v>10</v>
      </c>
      <c r="F63" t="s">
        <v>11</v>
      </c>
      <c r="G63" t="s">
        <v>62</v>
      </c>
      <c r="H63" t="s">
        <v>74</v>
      </c>
      <c r="I63">
        <v>42</v>
      </c>
      <c r="K63">
        <v>10</v>
      </c>
    </row>
    <row r="64" spans="2:11" x14ac:dyDescent="0.25">
      <c r="B64" t="s">
        <v>139</v>
      </c>
      <c r="C64" s="4">
        <v>45247.60769675926</v>
      </c>
      <c r="D64" t="s">
        <v>75</v>
      </c>
      <c r="E64" t="s">
        <v>10</v>
      </c>
      <c r="F64" t="s">
        <v>32</v>
      </c>
      <c r="G64" t="s">
        <v>76</v>
      </c>
      <c r="H64" t="s">
        <v>77</v>
      </c>
      <c r="I64">
        <v>1</v>
      </c>
      <c r="K64">
        <v>10</v>
      </c>
    </row>
    <row r="65" spans="2:11" x14ac:dyDescent="0.25">
      <c r="B65" t="s">
        <v>139</v>
      </c>
      <c r="C65" s="4">
        <v>45247.60769675926</v>
      </c>
      <c r="D65" t="s">
        <v>78</v>
      </c>
      <c r="E65" t="s">
        <v>10</v>
      </c>
      <c r="F65" t="s">
        <v>32</v>
      </c>
      <c r="G65" t="s">
        <v>79</v>
      </c>
      <c r="H65" t="s">
        <v>80</v>
      </c>
      <c r="I65">
        <v>21</v>
      </c>
      <c r="K65">
        <v>10</v>
      </c>
    </row>
    <row r="66" spans="2:11" x14ac:dyDescent="0.25">
      <c r="B66" t="s">
        <v>139</v>
      </c>
      <c r="C66" s="4">
        <v>45247.60769675926</v>
      </c>
      <c r="D66" t="s">
        <v>119</v>
      </c>
      <c r="E66" t="s">
        <v>15</v>
      </c>
      <c r="F66" t="s">
        <v>22</v>
      </c>
      <c r="G66" t="s">
        <v>120</v>
      </c>
      <c r="H66" t="s">
        <v>144</v>
      </c>
      <c r="I66">
        <v>1</v>
      </c>
      <c r="K66">
        <v>10</v>
      </c>
    </row>
    <row r="67" spans="2:11" x14ac:dyDescent="0.25">
      <c r="B67" t="s">
        <v>139</v>
      </c>
      <c r="C67" s="4">
        <v>45247.60769675926</v>
      </c>
      <c r="D67" t="s">
        <v>83</v>
      </c>
      <c r="E67" t="s">
        <v>10</v>
      </c>
      <c r="F67" t="s">
        <v>11</v>
      </c>
      <c r="G67" t="s">
        <v>84</v>
      </c>
      <c r="H67" t="s">
        <v>85</v>
      </c>
      <c r="I67">
        <v>1</v>
      </c>
      <c r="K67">
        <v>10</v>
      </c>
    </row>
    <row r="68" spans="2:11" x14ac:dyDescent="0.25">
      <c r="B68" t="s">
        <v>139</v>
      </c>
      <c r="C68" s="4">
        <v>45247.60769675926</v>
      </c>
      <c r="D68" t="s">
        <v>86</v>
      </c>
      <c r="E68" t="s">
        <v>10</v>
      </c>
      <c r="F68" t="s">
        <v>32</v>
      </c>
      <c r="G68" t="s">
        <v>87</v>
      </c>
      <c r="H68" t="s">
        <v>88</v>
      </c>
      <c r="I68">
        <v>1</v>
      </c>
      <c r="K68">
        <v>10</v>
      </c>
    </row>
    <row r="69" spans="2:11" x14ac:dyDescent="0.25">
      <c r="B69" t="s">
        <v>139</v>
      </c>
      <c r="C69" s="4">
        <v>45247.60769675926</v>
      </c>
      <c r="D69" t="s">
        <v>89</v>
      </c>
      <c r="E69" t="s">
        <v>10</v>
      </c>
      <c r="F69" t="s">
        <v>32</v>
      </c>
      <c r="G69" t="s">
        <v>39</v>
      </c>
      <c r="H69" t="s">
        <v>90</v>
      </c>
      <c r="I69">
        <v>1</v>
      </c>
      <c r="K69">
        <v>10</v>
      </c>
    </row>
    <row r="70" spans="2:11" x14ac:dyDescent="0.25">
      <c r="B70" t="s">
        <v>139</v>
      </c>
      <c r="C70" s="4">
        <v>45247.60769675926</v>
      </c>
      <c r="D70" t="s">
        <v>91</v>
      </c>
      <c r="E70" t="s">
        <v>10</v>
      </c>
      <c r="F70" t="s">
        <v>32</v>
      </c>
      <c r="G70" t="s">
        <v>39</v>
      </c>
      <c r="H70" t="s">
        <v>92</v>
      </c>
      <c r="I70">
        <v>1</v>
      </c>
      <c r="K70">
        <v>10</v>
      </c>
    </row>
    <row r="71" spans="2:11" x14ac:dyDescent="0.25">
      <c r="B71" t="s">
        <v>139</v>
      </c>
      <c r="C71" s="4">
        <v>45247.60769675926</v>
      </c>
      <c r="D71" t="s">
        <v>93</v>
      </c>
      <c r="E71" t="s">
        <v>10</v>
      </c>
      <c r="F71" t="s">
        <v>32</v>
      </c>
      <c r="G71" t="s">
        <v>87</v>
      </c>
      <c r="H71" t="s">
        <v>94</v>
      </c>
      <c r="I71">
        <v>2</v>
      </c>
      <c r="K71">
        <v>10</v>
      </c>
    </row>
    <row r="72" spans="2:11" x14ac:dyDescent="0.25">
      <c r="B72" t="s">
        <v>139</v>
      </c>
      <c r="C72" s="4">
        <v>45247.60769675926</v>
      </c>
      <c r="D72" t="s">
        <v>95</v>
      </c>
      <c r="E72" t="s">
        <v>10</v>
      </c>
      <c r="F72" t="s">
        <v>32</v>
      </c>
      <c r="G72" t="s">
        <v>39</v>
      </c>
      <c r="H72" t="s">
        <v>96</v>
      </c>
      <c r="I72">
        <v>2</v>
      </c>
      <c r="K72">
        <v>10</v>
      </c>
    </row>
    <row r="73" spans="2:11" x14ac:dyDescent="0.25">
      <c r="B73" t="s">
        <v>139</v>
      </c>
      <c r="C73" s="4">
        <v>45247.60769675926</v>
      </c>
      <c r="D73" t="s">
        <v>97</v>
      </c>
      <c r="E73" t="s">
        <v>10</v>
      </c>
      <c r="F73" t="s">
        <v>32</v>
      </c>
      <c r="G73" t="s">
        <v>39</v>
      </c>
      <c r="H73" t="s">
        <v>98</v>
      </c>
      <c r="I73">
        <v>2</v>
      </c>
      <c r="K73">
        <v>10</v>
      </c>
    </row>
    <row r="74" spans="2:11" x14ac:dyDescent="0.25">
      <c r="B74" t="s">
        <v>139</v>
      </c>
      <c r="C74" s="4">
        <v>45247.60769675926</v>
      </c>
      <c r="D74" t="s">
        <v>99</v>
      </c>
      <c r="E74" t="s">
        <v>10</v>
      </c>
      <c r="F74" t="s">
        <v>32</v>
      </c>
      <c r="G74" t="s">
        <v>39</v>
      </c>
      <c r="H74" t="s">
        <v>100</v>
      </c>
      <c r="I74">
        <v>175</v>
      </c>
      <c r="K74">
        <v>10</v>
      </c>
    </row>
    <row r="75" spans="2:11" x14ac:dyDescent="0.25">
      <c r="B75" t="s">
        <v>139</v>
      </c>
      <c r="C75" s="4">
        <v>45247.60769675926</v>
      </c>
      <c r="D75" t="s">
        <v>101</v>
      </c>
      <c r="E75" t="s">
        <v>10</v>
      </c>
      <c r="F75" t="s">
        <v>32</v>
      </c>
      <c r="G75" t="s">
        <v>39</v>
      </c>
      <c r="H75" t="s">
        <v>102</v>
      </c>
      <c r="I75">
        <v>42</v>
      </c>
      <c r="K75">
        <v>10</v>
      </c>
    </row>
  </sheetData>
  <hyperlinks>
    <hyperlink ref="A2" location="'Síntese Resultados'!A1" display="Voltar para a página Síntese de Resultados" xr:uid="{268E70BE-B237-4322-BC2B-4A15BFDC7FAC}"/>
  </hyperlinks>
  <pageMargins left="0.7" right="0.7" top="0.75" bottom="0.75" header="0.3" footer="0.3"/>
  <drawing r:id="rId1"/>
  <tableParts count="1">
    <tablePart r:id="rId2"/>
  </tablePart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D2CD6-5C37-4C38-AEBD-C9CEC0991886}">
  <dimension ref="A2:K74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381</v>
      </c>
      <c r="C41" s="4">
        <v>45254.59988425926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381</v>
      </c>
      <c r="C42" s="4">
        <v>45254.59988425926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381</v>
      </c>
      <c r="C43" s="4">
        <v>45254.59988425926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381</v>
      </c>
      <c r="C44" s="4">
        <v>45254.59988425926</v>
      </c>
      <c r="D44" t="s">
        <v>21</v>
      </c>
      <c r="E44" t="s">
        <v>15</v>
      </c>
      <c r="F44" t="s">
        <v>22</v>
      </c>
      <c r="G44" t="s">
        <v>23</v>
      </c>
      <c r="H44" t="s">
        <v>401</v>
      </c>
      <c r="I44">
        <v>3</v>
      </c>
      <c r="K44">
        <v>10</v>
      </c>
    </row>
    <row r="45" spans="2:11" x14ac:dyDescent="0.25">
      <c r="B45" t="s">
        <v>381</v>
      </c>
      <c r="C45" s="4">
        <v>45254.59988425926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381</v>
      </c>
      <c r="C46" s="4">
        <v>45254.59988425926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381</v>
      </c>
      <c r="C47" s="4">
        <v>45254.59988425926</v>
      </c>
      <c r="D47" t="s">
        <v>31</v>
      </c>
      <c r="E47" t="s">
        <v>15</v>
      </c>
      <c r="F47" t="s">
        <v>32</v>
      </c>
      <c r="G47" t="s">
        <v>33</v>
      </c>
      <c r="H47" t="s">
        <v>196</v>
      </c>
      <c r="I47">
        <v>200</v>
      </c>
      <c r="K47">
        <v>10</v>
      </c>
    </row>
    <row r="48" spans="2:11" x14ac:dyDescent="0.25">
      <c r="B48" t="s">
        <v>381</v>
      </c>
      <c r="C48" s="4">
        <v>45254.59988425926</v>
      </c>
      <c r="D48" t="s">
        <v>254</v>
      </c>
      <c r="E48" t="s">
        <v>10</v>
      </c>
      <c r="F48" t="s">
        <v>11</v>
      </c>
      <c r="G48" t="s">
        <v>36</v>
      </c>
      <c r="H48" t="s">
        <v>255</v>
      </c>
      <c r="I48">
        <v>0</v>
      </c>
      <c r="K48">
        <v>10</v>
      </c>
    </row>
    <row r="49" spans="2:11" x14ac:dyDescent="0.25">
      <c r="B49" t="s">
        <v>381</v>
      </c>
      <c r="C49" s="4">
        <v>45254.59988425926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381</v>
      </c>
      <c r="C50" s="4">
        <v>45254.59988425926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381</v>
      </c>
      <c r="C51" s="4">
        <v>45254.59988425926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402</v>
      </c>
      <c r="K51">
        <v>10</v>
      </c>
    </row>
    <row r="52" spans="2:11" x14ac:dyDescent="0.25">
      <c r="B52" t="s">
        <v>381</v>
      </c>
      <c r="C52" s="4">
        <v>45254.59988425926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3</v>
      </c>
      <c r="K52">
        <v>10</v>
      </c>
    </row>
    <row r="53" spans="2:11" x14ac:dyDescent="0.25">
      <c r="B53" t="s">
        <v>381</v>
      </c>
      <c r="C53" s="4">
        <v>45254.59988425926</v>
      </c>
      <c r="D53" t="s">
        <v>51</v>
      </c>
      <c r="E53" t="s">
        <v>10</v>
      </c>
      <c r="F53" t="s">
        <v>11</v>
      </c>
      <c r="G53" t="s">
        <v>39</v>
      </c>
      <c r="H53" t="s">
        <v>52</v>
      </c>
      <c r="I53">
        <v>5</v>
      </c>
      <c r="K53">
        <v>10</v>
      </c>
    </row>
    <row r="54" spans="2:11" x14ac:dyDescent="0.25">
      <c r="B54" t="s">
        <v>381</v>
      </c>
      <c r="C54" s="4">
        <v>45254.59988425926</v>
      </c>
      <c r="D54" t="s">
        <v>53</v>
      </c>
      <c r="E54" t="s">
        <v>10</v>
      </c>
      <c r="F54" t="s">
        <v>11</v>
      </c>
      <c r="H54" t="s">
        <v>54</v>
      </c>
      <c r="I54">
        <v>5</v>
      </c>
      <c r="K54">
        <v>10</v>
      </c>
    </row>
    <row r="55" spans="2:11" x14ac:dyDescent="0.25">
      <c r="B55" t="s">
        <v>381</v>
      </c>
      <c r="C55" s="4">
        <v>45254.59988425926</v>
      </c>
      <c r="D55" t="s">
        <v>55</v>
      </c>
      <c r="E55" t="s">
        <v>10</v>
      </c>
      <c r="F55" t="s">
        <v>11</v>
      </c>
      <c r="H55" t="s">
        <v>56</v>
      </c>
      <c r="I55">
        <v>8</v>
      </c>
      <c r="K55">
        <v>10</v>
      </c>
    </row>
    <row r="56" spans="2:11" x14ac:dyDescent="0.25">
      <c r="B56" t="s">
        <v>381</v>
      </c>
      <c r="C56" s="4">
        <v>45254.59988425926</v>
      </c>
      <c r="D56" t="s">
        <v>57</v>
      </c>
      <c r="E56" t="s">
        <v>10</v>
      </c>
      <c r="F56" t="s">
        <v>11</v>
      </c>
      <c r="H56" t="s">
        <v>58</v>
      </c>
      <c r="I56">
        <v>1</v>
      </c>
      <c r="K56">
        <v>10</v>
      </c>
    </row>
    <row r="57" spans="2:11" x14ac:dyDescent="0.25">
      <c r="B57" t="s">
        <v>381</v>
      </c>
      <c r="C57" s="4">
        <v>45254.59988425926</v>
      </c>
      <c r="D57" t="s">
        <v>59</v>
      </c>
      <c r="E57" t="s">
        <v>10</v>
      </c>
      <c r="F57" t="s">
        <v>11</v>
      </c>
      <c r="H57" t="s">
        <v>60</v>
      </c>
      <c r="I57">
        <v>1</v>
      </c>
      <c r="K57">
        <v>10</v>
      </c>
    </row>
    <row r="58" spans="2:11" x14ac:dyDescent="0.25">
      <c r="B58" t="s">
        <v>381</v>
      </c>
      <c r="C58" s="4">
        <v>45254.59988425926</v>
      </c>
      <c r="D58" t="s">
        <v>67</v>
      </c>
      <c r="E58" t="s">
        <v>10</v>
      </c>
      <c r="F58" t="s">
        <v>11</v>
      </c>
      <c r="G58" t="s">
        <v>62</v>
      </c>
      <c r="H58" t="s">
        <v>68</v>
      </c>
      <c r="I58">
        <v>27</v>
      </c>
      <c r="K58">
        <v>10</v>
      </c>
    </row>
    <row r="59" spans="2:11" x14ac:dyDescent="0.25">
      <c r="B59" t="s">
        <v>381</v>
      </c>
      <c r="C59" s="4">
        <v>45254.59988425926</v>
      </c>
      <c r="D59" t="s">
        <v>69</v>
      </c>
      <c r="E59" t="s">
        <v>10</v>
      </c>
      <c r="F59" t="s">
        <v>11</v>
      </c>
      <c r="G59" t="s">
        <v>62</v>
      </c>
      <c r="H59" t="s">
        <v>70</v>
      </c>
      <c r="I59">
        <v>6</v>
      </c>
      <c r="K59">
        <v>10</v>
      </c>
    </row>
    <row r="60" spans="2:11" x14ac:dyDescent="0.25">
      <c r="B60" t="s">
        <v>381</v>
      </c>
      <c r="C60" s="4">
        <v>45254.59988425926</v>
      </c>
      <c r="D60" t="s">
        <v>71</v>
      </c>
      <c r="E60" t="s">
        <v>10</v>
      </c>
      <c r="F60" t="s">
        <v>11</v>
      </c>
      <c r="G60" t="s">
        <v>36</v>
      </c>
      <c r="H60" t="s">
        <v>72</v>
      </c>
      <c r="I60">
        <v>148</v>
      </c>
      <c r="K60">
        <v>10</v>
      </c>
    </row>
    <row r="61" spans="2:11" x14ac:dyDescent="0.25">
      <c r="B61" t="s">
        <v>381</v>
      </c>
      <c r="C61" s="4">
        <v>45254.59988425926</v>
      </c>
      <c r="D61" t="s">
        <v>73</v>
      </c>
      <c r="E61" t="s">
        <v>10</v>
      </c>
      <c r="F61" t="s">
        <v>11</v>
      </c>
      <c r="G61" t="s">
        <v>62</v>
      </c>
      <c r="H61" t="s">
        <v>74</v>
      </c>
      <c r="I61">
        <v>66</v>
      </c>
      <c r="K61">
        <v>10</v>
      </c>
    </row>
    <row r="62" spans="2:11" x14ac:dyDescent="0.25">
      <c r="B62" t="s">
        <v>381</v>
      </c>
      <c r="C62" s="4">
        <v>45254.59988425926</v>
      </c>
      <c r="D62" t="s">
        <v>75</v>
      </c>
      <c r="E62" t="s">
        <v>10</v>
      </c>
      <c r="F62" t="s">
        <v>32</v>
      </c>
      <c r="G62" t="s">
        <v>76</v>
      </c>
      <c r="H62" t="s">
        <v>77</v>
      </c>
      <c r="I62">
        <v>1</v>
      </c>
      <c r="K62">
        <v>10</v>
      </c>
    </row>
    <row r="63" spans="2:11" x14ac:dyDescent="0.25">
      <c r="B63" t="s">
        <v>381</v>
      </c>
      <c r="C63" s="4">
        <v>45254.59988425926</v>
      </c>
      <c r="D63" t="s">
        <v>78</v>
      </c>
      <c r="E63" t="s">
        <v>10</v>
      </c>
      <c r="F63" t="s">
        <v>32</v>
      </c>
      <c r="G63" t="s">
        <v>79</v>
      </c>
      <c r="H63" t="s">
        <v>80</v>
      </c>
      <c r="I63">
        <v>6</v>
      </c>
      <c r="K63">
        <v>10</v>
      </c>
    </row>
    <row r="64" spans="2:11" x14ac:dyDescent="0.25">
      <c r="B64" t="s">
        <v>381</v>
      </c>
      <c r="C64" s="4">
        <v>45254.59988425926</v>
      </c>
      <c r="D64" t="s">
        <v>119</v>
      </c>
      <c r="E64" t="s">
        <v>15</v>
      </c>
      <c r="F64" t="s">
        <v>22</v>
      </c>
      <c r="G64" t="s">
        <v>120</v>
      </c>
      <c r="H64" t="s">
        <v>144</v>
      </c>
      <c r="I64">
        <v>1</v>
      </c>
      <c r="K64">
        <v>10</v>
      </c>
    </row>
    <row r="65" spans="2:11" x14ac:dyDescent="0.25">
      <c r="B65" t="s">
        <v>381</v>
      </c>
      <c r="C65" s="4">
        <v>45254.59988425926</v>
      </c>
      <c r="D65" t="s">
        <v>83</v>
      </c>
      <c r="E65" t="s">
        <v>10</v>
      </c>
      <c r="F65" t="s">
        <v>11</v>
      </c>
      <c r="G65" t="s">
        <v>84</v>
      </c>
      <c r="H65" t="s">
        <v>85</v>
      </c>
      <c r="I65">
        <v>1</v>
      </c>
      <c r="K65">
        <v>10</v>
      </c>
    </row>
    <row r="66" spans="2:11" x14ac:dyDescent="0.25">
      <c r="B66" t="s">
        <v>381</v>
      </c>
      <c r="C66" s="4">
        <v>45254.59988425926</v>
      </c>
      <c r="D66" t="s">
        <v>86</v>
      </c>
      <c r="E66" t="s">
        <v>10</v>
      </c>
      <c r="F66" t="s">
        <v>32</v>
      </c>
      <c r="G66" t="s">
        <v>87</v>
      </c>
      <c r="H66" t="s">
        <v>88</v>
      </c>
      <c r="I66">
        <v>1</v>
      </c>
      <c r="K66">
        <v>10</v>
      </c>
    </row>
    <row r="67" spans="2:11" x14ac:dyDescent="0.25">
      <c r="B67" t="s">
        <v>381</v>
      </c>
      <c r="C67" s="4">
        <v>45254.59988425926</v>
      </c>
      <c r="D67" t="s">
        <v>135</v>
      </c>
      <c r="E67" t="s">
        <v>10</v>
      </c>
      <c r="F67" t="s">
        <v>32</v>
      </c>
      <c r="G67" t="s">
        <v>39</v>
      </c>
      <c r="H67" t="s">
        <v>136</v>
      </c>
      <c r="I67">
        <v>1</v>
      </c>
      <c r="K67">
        <v>10</v>
      </c>
    </row>
    <row r="68" spans="2:11" x14ac:dyDescent="0.25">
      <c r="B68" t="s">
        <v>381</v>
      </c>
      <c r="C68" s="4">
        <v>45254.59988425926</v>
      </c>
      <c r="D68" t="s">
        <v>89</v>
      </c>
      <c r="E68" t="s">
        <v>10</v>
      </c>
      <c r="F68" t="s">
        <v>32</v>
      </c>
      <c r="G68" t="s">
        <v>39</v>
      </c>
      <c r="H68" t="s">
        <v>90</v>
      </c>
      <c r="I68">
        <v>1</v>
      </c>
      <c r="K68">
        <v>10</v>
      </c>
    </row>
    <row r="69" spans="2:11" x14ac:dyDescent="0.25">
      <c r="B69" t="s">
        <v>381</v>
      </c>
      <c r="C69" s="4">
        <v>45254.59988425926</v>
      </c>
      <c r="D69" t="s">
        <v>91</v>
      </c>
      <c r="E69" t="s">
        <v>10</v>
      </c>
      <c r="F69" t="s">
        <v>32</v>
      </c>
      <c r="G69" t="s">
        <v>39</v>
      </c>
      <c r="H69" t="s">
        <v>92</v>
      </c>
      <c r="I69">
        <v>1</v>
      </c>
      <c r="K69">
        <v>10</v>
      </c>
    </row>
    <row r="70" spans="2:11" x14ac:dyDescent="0.25">
      <c r="B70" t="s">
        <v>381</v>
      </c>
      <c r="C70" s="4">
        <v>45254.59988425926</v>
      </c>
      <c r="D70" t="s">
        <v>93</v>
      </c>
      <c r="E70" t="s">
        <v>10</v>
      </c>
      <c r="F70" t="s">
        <v>32</v>
      </c>
      <c r="G70" t="s">
        <v>87</v>
      </c>
      <c r="H70" t="s">
        <v>94</v>
      </c>
      <c r="I70">
        <v>2</v>
      </c>
      <c r="K70">
        <v>10</v>
      </c>
    </row>
    <row r="71" spans="2:11" x14ac:dyDescent="0.25">
      <c r="B71" t="s">
        <v>381</v>
      </c>
      <c r="C71" s="4">
        <v>45254.59988425926</v>
      </c>
      <c r="D71" t="s">
        <v>95</v>
      </c>
      <c r="E71" t="s">
        <v>10</v>
      </c>
      <c r="F71" t="s">
        <v>32</v>
      </c>
      <c r="G71" t="s">
        <v>39</v>
      </c>
      <c r="H71" t="s">
        <v>96</v>
      </c>
      <c r="I71">
        <v>2</v>
      </c>
      <c r="K71">
        <v>10</v>
      </c>
    </row>
    <row r="72" spans="2:11" x14ac:dyDescent="0.25">
      <c r="B72" t="s">
        <v>381</v>
      </c>
      <c r="C72" s="4">
        <v>45254.59988425926</v>
      </c>
      <c r="D72" t="s">
        <v>97</v>
      </c>
      <c r="E72" t="s">
        <v>10</v>
      </c>
      <c r="F72" t="s">
        <v>32</v>
      </c>
      <c r="G72" t="s">
        <v>39</v>
      </c>
      <c r="H72" t="s">
        <v>98</v>
      </c>
      <c r="I72">
        <v>2</v>
      </c>
      <c r="K72">
        <v>10</v>
      </c>
    </row>
    <row r="73" spans="2:11" x14ac:dyDescent="0.25">
      <c r="B73" t="s">
        <v>381</v>
      </c>
      <c r="C73" s="4">
        <v>45254.59988425926</v>
      </c>
      <c r="D73" t="s">
        <v>99</v>
      </c>
      <c r="E73" t="s">
        <v>10</v>
      </c>
      <c r="F73" t="s">
        <v>32</v>
      </c>
      <c r="G73" t="s">
        <v>39</v>
      </c>
      <c r="H73" t="s">
        <v>100</v>
      </c>
      <c r="I73">
        <v>171</v>
      </c>
      <c r="K73">
        <v>10</v>
      </c>
    </row>
    <row r="74" spans="2:11" x14ac:dyDescent="0.25">
      <c r="B74" t="s">
        <v>381</v>
      </c>
      <c r="C74" s="4">
        <v>45254.59988425926</v>
      </c>
      <c r="D74" t="s">
        <v>101</v>
      </c>
      <c r="E74" t="s">
        <v>10</v>
      </c>
      <c r="F74" t="s">
        <v>32</v>
      </c>
      <c r="G74" t="s">
        <v>39</v>
      </c>
      <c r="H74" t="s">
        <v>102</v>
      </c>
      <c r="I74">
        <v>42</v>
      </c>
      <c r="K74">
        <v>10</v>
      </c>
    </row>
  </sheetData>
  <hyperlinks>
    <hyperlink ref="A2" location="'Síntese Resultados'!A1" display="Voltar para a página Síntese de Resultados" xr:uid="{61E497F3-E658-4C5C-8924-0C28F601F20F}"/>
  </hyperlinks>
  <pageMargins left="0.7" right="0.7" top="0.75" bottom="0.75" header="0.3" footer="0.3"/>
  <drawing r:id="rId1"/>
  <tableParts count="1">
    <tablePart r:id="rId2"/>
  </tablePart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E5D5A-B8C4-4E0B-B474-9659812A4D08}">
  <dimension ref="A2:K76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404</v>
      </c>
      <c r="C41" s="4">
        <v>45254.611215277779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404</v>
      </c>
      <c r="C42" s="4">
        <v>45254.611215277779</v>
      </c>
      <c r="D42" t="s">
        <v>167</v>
      </c>
      <c r="E42" t="s">
        <v>15</v>
      </c>
      <c r="F42" t="s">
        <v>22</v>
      </c>
      <c r="G42" t="s">
        <v>168</v>
      </c>
      <c r="H42" t="s">
        <v>275</v>
      </c>
      <c r="I42">
        <v>1</v>
      </c>
      <c r="K42">
        <v>10</v>
      </c>
    </row>
    <row r="43" spans="2:11" x14ac:dyDescent="0.25">
      <c r="B43" t="s">
        <v>404</v>
      </c>
      <c r="C43" s="4">
        <v>45254.611215277779</v>
      </c>
      <c r="D43" t="s">
        <v>16</v>
      </c>
      <c r="E43" t="s">
        <v>15</v>
      </c>
      <c r="F43" t="s">
        <v>11</v>
      </c>
      <c r="G43" t="s">
        <v>17</v>
      </c>
      <c r="H43" t="s">
        <v>18</v>
      </c>
      <c r="I43">
        <v>1</v>
      </c>
      <c r="K43">
        <v>10</v>
      </c>
    </row>
    <row r="44" spans="2:11" x14ac:dyDescent="0.25">
      <c r="B44" t="s">
        <v>404</v>
      </c>
      <c r="C44" s="4">
        <v>45254.611215277779</v>
      </c>
      <c r="D44" t="s">
        <v>19</v>
      </c>
      <c r="E44" t="s">
        <v>15</v>
      </c>
      <c r="F44" t="s">
        <v>11</v>
      </c>
      <c r="G44" t="s">
        <v>17</v>
      </c>
      <c r="H44" t="s">
        <v>20</v>
      </c>
      <c r="I44">
        <v>2</v>
      </c>
      <c r="K44">
        <v>10</v>
      </c>
    </row>
    <row r="45" spans="2:11" x14ac:dyDescent="0.25">
      <c r="B45" t="s">
        <v>404</v>
      </c>
      <c r="C45" s="4">
        <v>45254.611215277779</v>
      </c>
      <c r="D45" t="s">
        <v>21</v>
      </c>
      <c r="E45" t="s">
        <v>15</v>
      </c>
      <c r="F45" t="s">
        <v>22</v>
      </c>
      <c r="G45" t="s">
        <v>23</v>
      </c>
      <c r="H45" t="s">
        <v>175</v>
      </c>
      <c r="I45">
        <v>5</v>
      </c>
      <c r="K45">
        <v>10</v>
      </c>
    </row>
    <row r="46" spans="2:11" x14ac:dyDescent="0.25">
      <c r="B46" t="s">
        <v>404</v>
      </c>
      <c r="C46" s="4">
        <v>45254.611215277779</v>
      </c>
      <c r="D46" t="s">
        <v>25</v>
      </c>
      <c r="E46" t="s">
        <v>10</v>
      </c>
      <c r="F46" t="s">
        <v>11</v>
      </c>
      <c r="G46" t="s">
        <v>26</v>
      </c>
      <c r="H46" t="s">
        <v>27</v>
      </c>
      <c r="I46">
        <v>0</v>
      </c>
      <c r="K46">
        <v>10</v>
      </c>
    </row>
    <row r="47" spans="2:11" x14ac:dyDescent="0.25">
      <c r="B47" t="s">
        <v>404</v>
      </c>
      <c r="C47" s="4">
        <v>45254.611215277779</v>
      </c>
      <c r="D47" t="s">
        <v>28</v>
      </c>
      <c r="E47" t="s">
        <v>10</v>
      </c>
      <c r="F47" t="s">
        <v>11</v>
      </c>
      <c r="G47" t="s">
        <v>29</v>
      </c>
      <c r="H47" t="s">
        <v>30</v>
      </c>
      <c r="I47">
        <v>2</v>
      </c>
      <c r="K47">
        <v>10</v>
      </c>
    </row>
    <row r="48" spans="2:11" x14ac:dyDescent="0.25">
      <c r="B48" t="s">
        <v>404</v>
      </c>
      <c r="C48" s="4">
        <v>45254.611215277779</v>
      </c>
      <c r="D48" t="s">
        <v>31</v>
      </c>
      <c r="E48" t="s">
        <v>15</v>
      </c>
      <c r="F48" t="s">
        <v>32</v>
      </c>
      <c r="G48" t="s">
        <v>33</v>
      </c>
      <c r="H48" t="s">
        <v>417</v>
      </c>
      <c r="I48">
        <v>250</v>
      </c>
      <c r="K48">
        <v>10</v>
      </c>
    </row>
    <row r="49" spans="2:11" x14ac:dyDescent="0.25">
      <c r="B49" t="s">
        <v>404</v>
      </c>
      <c r="C49" s="4">
        <v>45254.611215277779</v>
      </c>
      <c r="D49" t="s">
        <v>35</v>
      </c>
      <c r="E49" t="s">
        <v>15</v>
      </c>
      <c r="F49" t="s">
        <v>11</v>
      </c>
      <c r="G49" t="s">
        <v>36</v>
      </c>
      <c r="H49" t="s">
        <v>418</v>
      </c>
      <c r="I49">
        <v>7</v>
      </c>
      <c r="K49">
        <v>10</v>
      </c>
    </row>
    <row r="50" spans="2:11" x14ac:dyDescent="0.25">
      <c r="B50" t="s">
        <v>404</v>
      </c>
      <c r="C50" s="4">
        <v>45254.611215277779</v>
      </c>
      <c r="D50" t="s">
        <v>38</v>
      </c>
      <c r="E50" t="s">
        <v>10</v>
      </c>
      <c r="F50" t="s">
        <v>11</v>
      </c>
      <c r="G50" t="s">
        <v>39</v>
      </c>
      <c r="H50" t="s">
        <v>40</v>
      </c>
      <c r="I50">
        <v>0</v>
      </c>
      <c r="K50">
        <v>10</v>
      </c>
    </row>
    <row r="51" spans="2:11" x14ac:dyDescent="0.25">
      <c r="B51" t="s">
        <v>404</v>
      </c>
      <c r="C51" s="4">
        <v>45254.611215277779</v>
      </c>
      <c r="D51" t="s">
        <v>41</v>
      </c>
      <c r="E51" t="s">
        <v>15</v>
      </c>
      <c r="F51" t="s">
        <v>11</v>
      </c>
      <c r="G51" t="s">
        <v>42</v>
      </c>
      <c r="H51" t="s">
        <v>43</v>
      </c>
      <c r="I51">
        <v>1</v>
      </c>
      <c r="J51" t="s">
        <v>44</v>
      </c>
      <c r="K51">
        <v>10</v>
      </c>
    </row>
    <row r="52" spans="2:11" x14ac:dyDescent="0.25">
      <c r="B52" t="s">
        <v>404</v>
      </c>
      <c r="C52" s="4">
        <v>45254.611215277779</v>
      </c>
      <c r="D52" t="s">
        <v>45</v>
      </c>
      <c r="E52" t="s">
        <v>10</v>
      </c>
      <c r="F52" t="s">
        <v>11</v>
      </c>
      <c r="G52" t="s">
        <v>46</v>
      </c>
      <c r="H52" t="s">
        <v>47</v>
      </c>
      <c r="I52">
        <v>1</v>
      </c>
      <c r="J52" t="s">
        <v>416</v>
      </c>
      <c r="K52">
        <v>10</v>
      </c>
    </row>
    <row r="53" spans="2:11" x14ac:dyDescent="0.25">
      <c r="B53" t="s">
        <v>404</v>
      </c>
      <c r="C53" s="4">
        <v>45254.611215277779</v>
      </c>
      <c r="D53" t="s">
        <v>49</v>
      </c>
      <c r="E53" t="s">
        <v>10</v>
      </c>
      <c r="F53" t="s">
        <v>11</v>
      </c>
      <c r="G53" t="s">
        <v>39</v>
      </c>
      <c r="H53" t="s">
        <v>50</v>
      </c>
      <c r="I53">
        <v>5</v>
      </c>
      <c r="K53">
        <v>10</v>
      </c>
    </row>
    <row r="54" spans="2:11" x14ac:dyDescent="0.25">
      <c r="B54" t="s">
        <v>404</v>
      </c>
      <c r="C54" s="4">
        <v>45254.611215277779</v>
      </c>
      <c r="D54" t="s">
        <v>51</v>
      </c>
      <c r="E54" t="s">
        <v>10</v>
      </c>
      <c r="F54" t="s">
        <v>11</v>
      </c>
      <c r="G54" t="s">
        <v>39</v>
      </c>
      <c r="H54" t="s">
        <v>52</v>
      </c>
      <c r="I54">
        <v>5</v>
      </c>
      <c r="K54">
        <v>10</v>
      </c>
    </row>
    <row r="55" spans="2:11" x14ac:dyDescent="0.25">
      <c r="B55" t="s">
        <v>404</v>
      </c>
      <c r="C55" s="4">
        <v>45254.611215277779</v>
      </c>
      <c r="D55" t="s">
        <v>53</v>
      </c>
      <c r="E55" t="s">
        <v>10</v>
      </c>
      <c r="F55" t="s">
        <v>11</v>
      </c>
      <c r="H55" t="s">
        <v>54</v>
      </c>
      <c r="I55">
        <v>5</v>
      </c>
      <c r="K55">
        <v>10</v>
      </c>
    </row>
    <row r="56" spans="2:11" x14ac:dyDescent="0.25">
      <c r="B56" t="s">
        <v>404</v>
      </c>
      <c r="C56" s="4">
        <v>45254.611215277779</v>
      </c>
      <c r="D56" t="s">
        <v>55</v>
      </c>
      <c r="E56" t="s">
        <v>10</v>
      </c>
      <c r="F56" t="s">
        <v>11</v>
      </c>
      <c r="H56" t="s">
        <v>56</v>
      </c>
      <c r="I56">
        <v>8</v>
      </c>
      <c r="K56">
        <v>10</v>
      </c>
    </row>
    <row r="57" spans="2:11" x14ac:dyDescent="0.25">
      <c r="B57" t="s">
        <v>404</v>
      </c>
      <c r="C57" s="4">
        <v>45254.611215277779</v>
      </c>
      <c r="D57" t="s">
        <v>57</v>
      </c>
      <c r="E57" t="s">
        <v>10</v>
      </c>
      <c r="F57" t="s">
        <v>11</v>
      </c>
      <c r="H57" t="s">
        <v>58</v>
      </c>
      <c r="I57">
        <v>1</v>
      </c>
      <c r="K57">
        <v>10</v>
      </c>
    </row>
    <row r="58" spans="2:11" x14ac:dyDescent="0.25">
      <c r="B58" t="s">
        <v>404</v>
      </c>
      <c r="C58" s="4">
        <v>45254.611215277779</v>
      </c>
      <c r="D58" t="s">
        <v>59</v>
      </c>
      <c r="E58" t="s">
        <v>10</v>
      </c>
      <c r="F58" t="s">
        <v>11</v>
      </c>
      <c r="H58" t="s">
        <v>60</v>
      </c>
      <c r="I58">
        <v>1</v>
      </c>
      <c r="K58">
        <v>10</v>
      </c>
    </row>
    <row r="59" spans="2:11" x14ac:dyDescent="0.25">
      <c r="B59" t="s">
        <v>404</v>
      </c>
      <c r="C59" s="4">
        <v>45254.611215277779</v>
      </c>
      <c r="D59" t="s">
        <v>67</v>
      </c>
      <c r="E59" t="s">
        <v>10</v>
      </c>
      <c r="F59" t="s">
        <v>11</v>
      </c>
      <c r="G59" t="s">
        <v>62</v>
      </c>
      <c r="H59" t="s">
        <v>68</v>
      </c>
      <c r="I59">
        <v>27</v>
      </c>
      <c r="K59">
        <v>10</v>
      </c>
    </row>
    <row r="60" spans="2:11" x14ac:dyDescent="0.25">
      <c r="B60" t="s">
        <v>404</v>
      </c>
      <c r="C60" s="4">
        <v>45254.611215277779</v>
      </c>
      <c r="D60" t="s">
        <v>69</v>
      </c>
      <c r="E60" t="s">
        <v>10</v>
      </c>
      <c r="F60" t="s">
        <v>11</v>
      </c>
      <c r="G60" t="s">
        <v>62</v>
      </c>
      <c r="H60" t="s">
        <v>70</v>
      </c>
      <c r="I60">
        <v>5</v>
      </c>
      <c r="K60">
        <v>10</v>
      </c>
    </row>
    <row r="61" spans="2:11" x14ac:dyDescent="0.25">
      <c r="B61" t="s">
        <v>404</v>
      </c>
      <c r="C61" s="4">
        <v>45254.611215277779</v>
      </c>
      <c r="D61" t="s">
        <v>71</v>
      </c>
      <c r="E61" t="s">
        <v>10</v>
      </c>
      <c r="F61" t="s">
        <v>11</v>
      </c>
      <c r="G61" t="s">
        <v>36</v>
      </c>
      <c r="H61" t="s">
        <v>72</v>
      </c>
      <c r="I61">
        <v>148</v>
      </c>
      <c r="K61">
        <v>10</v>
      </c>
    </row>
    <row r="62" spans="2:11" x14ac:dyDescent="0.25">
      <c r="B62" t="s">
        <v>404</v>
      </c>
      <c r="C62" s="4">
        <v>45254.611215277779</v>
      </c>
      <c r="D62" t="s">
        <v>73</v>
      </c>
      <c r="E62" t="s">
        <v>10</v>
      </c>
      <c r="F62" t="s">
        <v>11</v>
      </c>
      <c r="G62" t="s">
        <v>62</v>
      </c>
      <c r="H62" t="s">
        <v>74</v>
      </c>
      <c r="I62">
        <v>62</v>
      </c>
      <c r="K62">
        <v>10</v>
      </c>
    </row>
    <row r="63" spans="2:11" x14ac:dyDescent="0.25">
      <c r="B63" t="s">
        <v>404</v>
      </c>
      <c r="C63" s="4">
        <v>45254.611215277779</v>
      </c>
      <c r="D63" t="s">
        <v>75</v>
      </c>
      <c r="E63" t="s">
        <v>10</v>
      </c>
      <c r="F63" t="s">
        <v>32</v>
      </c>
      <c r="G63" t="s">
        <v>76</v>
      </c>
      <c r="H63" t="s">
        <v>77</v>
      </c>
      <c r="I63">
        <v>1</v>
      </c>
      <c r="K63">
        <v>10</v>
      </c>
    </row>
    <row r="64" spans="2:11" x14ac:dyDescent="0.25">
      <c r="B64" t="s">
        <v>404</v>
      </c>
      <c r="C64" s="4">
        <v>45254.611215277779</v>
      </c>
      <c r="D64" t="s">
        <v>78</v>
      </c>
      <c r="E64" t="s">
        <v>10</v>
      </c>
      <c r="F64" t="s">
        <v>32</v>
      </c>
      <c r="G64" t="s">
        <v>79</v>
      </c>
      <c r="H64" t="s">
        <v>80</v>
      </c>
      <c r="I64">
        <v>5</v>
      </c>
      <c r="K64">
        <v>10</v>
      </c>
    </row>
    <row r="65" spans="2:11" x14ac:dyDescent="0.25">
      <c r="B65" t="s">
        <v>404</v>
      </c>
      <c r="C65" s="4">
        <v>45254.611215277779</v>
      </c>
      <c r="D65" t="s">
        <v>81</v>
      </c>
      <c r="E65" t="s">
        <v>10</v>
      </c>
      <c r="F65" t="s">
        <v>11</v>
      </c>
      <c r="G65" t="s">
        <v>39</v>
      </c>
      <c r="H65" t="s">
        <v>82</v>
      </c>
      <c r="I65">
        <v>4</v>
      </c>
      <c r="K65">
        <v>10</v>
      </c>
    </row>
    <row r="66" spans="2:11" x14ac:dyDescent="0.25">
      <c r="B66" t="s">
        <v>404</v>
      </c>
      <c r="C66" s="4">
        <v>45254.611215277779</v>
      </c>
      <c r="D66" t="s">
        <v>119</v>
      </c>
      <c r="E66" t="s">
        <v>15</v>
      </c>
      <c r="F66" t="s">
        <v>22</v>
      </c>
      <c r="G66" t="s">
        <v>120</v>
      </c>
      <c r="H66" t="s">
        <v>337</v>
      </c>
      <c r="I66">
        <v>4</v>
      </c>
      <c r="K66">
        <v>10</v>
      </c>
    </row>
    <row r="67" spans="2:11" x14ac:dyDescent="0.25">
      <c r="B67" t="s">
        <v>404</v>
      </c>
      <c r="C67" s="4">
        <v>45254.611215277779</v>
      </c>
      <c r="D67" t="s">
        <v>83</v>
      </c>
      <c r="E67" t="s">
        <v>10</v>
      </c>
      <c r="F67" t="s">
        <v>11</v>
      </c>
      <c r="G67" t="s">
        <v>84</v>
      </c>
      <c r="H67" t="s">
        <v>85</v>
      </c>
      <c r="I67">
        <v>1</v>
      </c>
      <c r="K67">
        <v>10</v>
      </c>
    </row>
    <row r="68" spans="2:11" x14ac:dyDescent="0.25">
      <c r="B68" t="s">
        <v>404</v>
      </c>
      <c r="C68" s="4">
        <v>45254.611215277779</v>
      </c>
      <c r="D68" t="s">
        <v>86</v>
      </c>
      <c r="E68" t="s">
        <v>10</v>
      </c>
      <c r="F68" t="s">
        <v>32</v>
      </c>
      <c r="G68" t="s">
        <v>87</v>
      </c>
      <c r="H68" t="s">
        <v>88</v>
      </c>
      <c r="I68">
        <v>1</v>
      </c>
      <c r="K68">
        <v>10</v>
      </c>
    </row>
    <row r="69" spans="2:11" x14ac:dyDescent="0.25">
      <c r="B69" t="s">
        <v>404</v>
      </c>
      <c r="C69" s="4">
        <v>45254.611215277779</v>
      </c>
      <c r="D69" t="s">
        <v>135</v>
      </c>
      <c r="E69" t="s">
        <v>10</v>
      </c>
      <c r="F69" t="s">
        <v>32</v>
      </c>
      <c r="G69" t="s">
        <v>39</v>
      </c>
      <c r="H69" t="s">
        <v>136</v>
      </c>
      <c r="I69">
        <v>1</v>
      </c>
      <c r="K69">
        <v>10</v>
      </c>
    </row>
    <row r="70" spans="2:11" x14ac:dyDescent="0.25">
      <c r="B70" t="s">
        <v>404</v>
      </c>
      <c r="C70" s="4">
        <v>45254.611215277779</v>
      </c>
      <c r="D70" t="s">
        <v>89</v>
      </c>
      <c r="E70" t="s">
        <v>10</v>
      </c>
      <c r="F70" t="s">
        <v>32</v>
      </c>
      <c r="G70" t="s">
        <v>39</v>
      </c>
      <c r="H70" t="s">
        <v>90</v>
      </c>
      <c r="I70">
        <v>1</v>
      </c>
      <c r="K70">
        <v>10</v>
      </c>
    </row>
    <row r="71" spans="2:11" x14ac:dyDescent="0.25">
      <c r="B71" t="s">
        <v>404</v>
      </c>
      <c r="C71" s="4">
        <v>45254.611215277779</v>
      </c>
      <c r="D71" t="s">
        <v>91</v>
      </c>
      <c r="E71" t="s">
        <v>10</v>
      </c>
      <c r="F71" t="s">
        <v>32</v>
      </c>
      <c r="G71" t="s">
        <v>39</v>
      </c>
      <c r="H71" t="s">
        <v>92</v>
      </c>
      <c r="I71">
        <v>1</v>
      </c>
      <c r="K71">
        <v>10</v>
      </c>
    </row>
    <row r="72" spans="2:11" x14ac:dyDescent="0.25">
      <c r="B72" t="s">
        <v>404</v>
      </c>
      <c r="C72" s="4">
        <v>45254.611215277779</v>
      </c>
      <c r="D72" t="s">
        <v>93</v>
      </c>
      <c r="E72" t="s">
        <v>10</v>
      </c>
      <c r="F72" t="s">
        <v>32</v>
      </c>
      <c r="G72" t="s">
        <v>87</v>
      </c>
      <c r="H72" t="s">
        <v>94</v>
      </c>
      <c r="I72">
        <v>2</v>
      </c>
      <c r="K72">
        <v>10</v>
      </c>
    </row>
    <row r="73" spans="2:11" x14ac:dyDescent="0.25">
      <c r="B73" t="s">
        <v>404</v>
      </c>
      <c r="C73" s="4">
        <v>45254.611215277779</v>
      </c>
      <c r="D73" t="s">
        <v>95</v>
      </c>
      <c r="E73" t="s">
        <v>10</v>
      </c>
      <c r="F73" t="s">
        <v>32</v>
      </c>
      <c r="G73" t="s">
        <v>39</v>
      </c>
      <c r="H73" t="s">
        <v>96</v>
      </c>
      <c r="I73">
        <v>2</v>
      </c>
      <c r="K73">
        <v>10</v>
      </c>
    </row>
    <row r="74" spans="2:11" x14ac:dyDescent="0.25">
      <c r="B74" t="s">
        <v>404</v>
      </c>
      <c r="C74" s="4">
        <v>45254.611215277779</v>
      </c>
      <c r="D74" t="s">
        <v>97</v>
      </c>
      <c r="E74" t="s">
        <v>10</v>
      </c>
      <c r="F74" t="s">
        <v>32</v>
      </c>
      <c r="G74" t="s">
        <v>39</v>
      </c>
      <c r="H74" t="s">
        <v>98</v>
      </c>
      <c r="I74">
        <v>2</v>
      </c>
      <c r="K74">
        <v>10</v>
      </c>
    </row>
    <row r="75" spans="2:11" x14ac:dyDescent="0.25">
      <c r="B75" t="s">
        <v>404</v>
      </c>
      <c r="C75" s="4">
        <v>45254.611215277779</v>
      </c>
      <c r="D75" t="s">
        <v>99</v>
      </c>
      <c r="E75" t="s">
        <v>10</v>
      </c>
      <c r="F75" t="s">
        <v>32</v>
      </c>
      <c r="G75" t="s">
        <v>39</v>
      </c>
      <c r="H75" t="s">
        <v>100</v>
      </c>
      <c r="I75">
        <v>176</v>
      </c>
      <c r="K75">
        <v>10</v>
      </c>
    </row>
    <row r="76" spans="2:11" x14ac:dyDescent="0.25">
      <c r="B76" t="s">
        <v>404</v>
      </c>
      <c r="C76" s="4">
        <v>45254.611215277779</v>
      </c>
      <c r="D76" t="s">
        <v>101</v>
      </c>
      <c r="E76" t="s">
        <v>10</v>
      </c>
      <c r="F76" t="s">
        <v>32</v>
      </c>
      <c r="G76" t="s">
        <v>39</v>
      </c>
      <c r="H76" t="s">
        <v>102</v>
      </c>
      <c r="I76">
        <v>43</v>
      </c>
      <c r="K76">
        <v>10</v>
      </c>
    </row>
  </sheetData>
  <hyperlinks>
    <hyperlink ref="A2" location="'Síntese Resultados'!A1" display="Voltar para a página Síntese de Resultados" xr:uid="{8BEA9EAE-6CEC-425F-97C2-23F4603BB139}"/>
  </hyperlinks>
  <pageMargins left="0.7" right="0.7" top="0.75" bottom="0.75" header="0.3" footer="0.3"/>
  <drawing r:id="rId1"/>
  <tableParts count="1">
    <tablePart r:id="rId2"/>
  </tablePart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0183F-3D36-4616-A8A3-E3E58AACFA8E}">
  <dimension ref="A2:K74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405</v>
      </c>
      <c r="C41" s="4">
        <v>45254.614629629628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405</v>
      </c>
      <c r="C42" s="4">
        <v>45254.614629629628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405</v>
      </c>
      <c r="C43" s="4">
        <v>45254.614629629628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405</v>
      </c>
      <c r="C44" s="4">
        <v>45254.614629629628</v>
      </c>
      <c r="D44" t="s">
        <v>21</v>
      </c>
      <c r="E44" t="s">
        <v>15</v>
      </c>
      <c r="F44" t="s">
        <v>22</v>
      </c>
      <c r="G44" t="s">
        <v>23</v>
      </c>
      <c r="H44" t="s">
        <v>334</v>
      </c>
      <c r="I44">
        <v>4</v>
      </c>
      <c r="K44">
        <v>10</v>
      </c>
    </row>
    <row r="45" spans="2:11" x14ac:dyDescent="0.25">
      <c r="B45" t="s">
        <v>405</v>
      </c>
      <c r="C45" s="4">
        <v>45254.614629629628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405</v>
      </c>
      <c r="C46" s="4">
        <v>45254.614629629628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405</v>
      </c>
      <c r="C47" s="4">
        <v>45254.614629629628</v>
      </c>
      <c r="D47" t="s">
        <v>31</v>
      </c>
      <c r="E47" t="s">
        <v>15</v>
      </c>
      <c r="F47" t="s">
        <v>32</v>
      </c>
      <c r="G47" t="s">
        <v>33</v>
      </c>
      <c r="H47" t="s">
        <v>421</v>
      </c>
      <c r="I47">
        <v>179</v>
      </c>
      <c r="K47">
        <v>10</v>
      </c>
    </row>
    <row r="48" spans="2:11" x14ac:dyDescent="0.25">
      <c r="B48" t="s">
        <v>405</v>
      </c>
      <c r="C48" s="4">
        <v>45254.614629629628</v>
      </c>
      <c r="D48" t="s">
        <v>254</v>
      </c>
      <c r="E48" t="s">
        <v>10</v>
      </c>
      <c r="F48" t="s">
        <v>11</v>
      </c>
      <c r="G48" t="s">
        <v>36</v>
      </c>
      <c r="H48" t="s">
        <v>255</v>
      </c>
      <c r="I48">
        <v>0</v>
      </c>
      <c r="K48">
        <v>10</v>
      </c>
    </row>
    <row r="49" spans="2:11" x14ac:dyDescent="0.25">
      <c r="B49" t="s">
        <v>405</v>
      </c>
      <c r="C49" s="4">
        <v>45254.614629629628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405</v>
      </c>
      <c r="C50" s="4">
        <v>45254.614629629628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405</v>
      </c>
      <c r="C51" s="4">
        <v>45254.614629629628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422</v>
      </c>
      <c r="K51">
        <v>10</v>
      </c>
    </row>
    <row r="52" spans="2:11" x14ac:dyDescent="0.25">
      <c r="B52" t="s">
        <v>405</v>
      </c>
      <c r="C52" s="4">
        <v>45254.614629629628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4</v>
      </c>
      <c r="K52">
        <v>10</v>
      </c>
    </row>
    <row r="53" spans="2:11" x14ac:dyDescent="0.25">
      <c r="B53" t="s">
        <v>405</v>
      </c>
      <c r="C53" s="4">
        <v>45254.614629629628</v>
      </c>
      <c r="D53" t="s">
        <v>51</v>
      </c>
      <c r="E53" t="s">
        <v>10</v>
      </c>
      <c r="F53" t="s">
        <v>11</v>
      </c>
      <c r="G53" t="s">
        <v>39</v>
      </c>
      <c r="H53" t="s">
        <v>52</v>
      </c>
      <c r="I53">
        <v>5</v>
      </c>
      <c r="K53">
        <v>10</v>
      </c>
    </row>
    <row r="54" spans="2:11" x14ac:dyDescent="0.25">
      <c r="B54" t="s">
        <v>405</v>
      </c>
      <c r="C54" s="4">
        <v>45254.614629629628</v>
      </c>
      <c r="D54" t="s">
        <v>53</v>
      </c>
      <c r="E54" t="s">
        <v>10</v>
      </c>
      <c r="F54" t="s">
        <v>11</v>
      </c>
      <c r="H54" t="s">
        <v>54</v>
      </c>
      <c r="I54">
        <v>5</v>
      </c>
      <c r="K54">
        <v>10</v>
      </c>
    </row>
    <row r="55" spans="2:11" x14ac:dyDescent="0.25">
      <c r="B55" t="s">
        <v>405</v>
      </c>
      <c r="C55" s="4">
        <v>45254.614629629628</v>
      </c>
      <c r="D55" t="s">
        <v>55</v>
      </c>
      <c r="E55" t="s">
        <v>10</v>
      </c>
      <c r="F55" t="s">
        <v>11</v>
      </c>
      <c r="H55" t="s">
        <v>56</v>
      </c>
      <c r="I55">
        <v>8</v>
      </c>
      <c r="K55">
        <v>10</v>
      </c>
    </row>
    <row r="56" spans="2:11" x14ac:dyDescent="0.25">
      <c r="B56" t="s">
        <v>405</v>
      </c>
      <c r="C56" s="4">
        <v>45254.614629629628</v>
      </c>
      <c r="D56" t="s">
        <v>57</v>
      </c>
      <c r="E56" t="s">
        <v>10</v>
      </c>
      <c r="F56" t="s">
        <v>11</v>
      </c>
      <c r="H56" t="s">
        <v>58</v>
      </c>
      <c r="I56">
        <v>1</v>
      </c>
      <c r="K56">
        <v>10</v>
      </c>
    </row>
    <row r="57" spans="2:11" x14ac:dyDescent="0.25">
      <c r="B57" t="s">
        <v>405</v>
      </c>
      <c r="C57" s="4">
        <v>45254.614629629628</v>
      </c>
      <c r="D57" t="s">
        <v>59</v>
      </c>
      <c r="E57" t="s">
        <v>10</v>
      </c>
      <c r="F57" t="s">
        <v>11</v>
      </c>
      <c r="H57" t="s">
        <v>60</v>
      </c>
      <c r="I57">
        <v>1</v>
      </c>
      <c r="K57">
        <v>10</v>
      </c>
    </row>
    <row r="58" spans="2:11" x14ac:dyDescent="0.25">
      <c r="B58" t="s">
        <v>405</v>
      </c>
      <c r="C58" s="4">
        <v>45254.614629629628</v>
      </c>
      <c r="D58" t="s">
        <v>67</v>
      </c>
      <c r="E58" t="s">
        <v>10</v>
      </c>
      <c r="F58" t="s">
        <v>11</v>
      </c>
      <c r="G58" t="s">
        <v>62</v>
      </c>
      <c r="H58" t="s">
        <v>68</v>
      </c>
      <c r="I58">
        <v>27</v>
      </c>
      <c r="K58">
        <v>10</v>
      </c>
    </row>
    <row r="59" spans="2:11" x14ac:dyDescent="0.25">
      <c r="B59" t="s">
        <v>405</v>
      </c>
      <c r="C59" s="4">
        <v>45254.614629629628</v>
      </c>
      <c r="D59" t="s">
        <v>69</v>
      </c>
      <c r="E59" t="s">
        <v>10</v>
      </c>
      <c r="F59" t="s">
        <v>11</v>
      </c>
      <c r="G59" t="s">
        <v>62</v>
      </c>
      <c r="H59" t="s">
        <v>70</v>
      </c>
      <c r="I59">
        <v>6</v>
      </c>
      <c r="K59">
        <v>10</v>
      </c>
    </row>
    <row r="60" spans="2:11" x14ac:dyDescent="0.25">
      <c r="B60" t="s">
        <v>405</v>
      </c>
      <c r="C60" s="4">
        <v>45254.614629629628</v>
      </c>
      <c r="D60" t="s">
        <v>71</v>
      </c>
      <c r="E60" t="s">
        <v>10</v>
      </c>
      <c r="F60" t="s">
        <v>11</v>
      </c>
      <c r="G60" t="s">
        <v>36</v>
      </c>
      <c r="H60" t="s">
        <v>72</v>
      </c>
      <c r="I60">
        <v>148</v>
      </c>
      <c r="K60">
        <v>10</v>
      </c>
    </row>
    <row r="61" spans="2:11" x14ac:dyDescent="0.25">
      <c r="B61" t="s">
        <v>405</v>
      </c>
      <c r="C61" s="4">
        <v>45254.614629629628</v>
      </c>
      <c r="D61" t="s">
        <v>73</v>
      </c>
      <c r="E61" t="s">
        <v>10</v>
      </c>
      <c r="F61" t="s">
        <v>11</v>
      </c>
      <c r="G61" t="s">
        <v>62</v>
      </c>
      <c r="H61" t="s">
        <v>74</v>
      </c>
      <c r="I61">
        <v>51</v>
      </c>
      <c r="K61">
        <v>10</v>
      </c>
    </row>
    <row r="62" spans="2:11" x14ac:dyDescent="0.25">
      <c r="B62" t="s">
        <v>405</v>
      </c>
      <c r="C62" s="4">
        <v>45254.614629629628</v>
      </c>
      <c r="D62" t="s">
        <v>75</v>
      </c>
      <c r="E62" t="s">
        <v>10</v>
      </c>
      <c r="F62" t="s">
        <v>32</v>
      </c>
      <c r="G62" t="s">
        <v>76</v>
      </c>
      <c r="H62" t="s">
        <v>77</v>
      </c>
      <c r="I62">
        <v>1</v>
      </c>
      <c r="K62">
        <v>10</v>
      </c>
    </row>
    <row r="63" spans="2:11" x14ac:dyDescent="0.25">
      <c r="B63" t="s">
        <v>405</v>
      </c>
      <c r="C63" s="4">
        <v>45254.614629629628</v>
      </c>
      <c r="D63" t="s">
        <v>78</v>
      </c>
      <c r="E63" t="s">
        <v>10</v>
      </c>
      <c r="F63" t="s">
        <v>32</v>
      </c>
      <c r="G63" t="s">
        <v>79</v>
      </c>
      <c r="H63" t="s">
        <v>80</v>
      </c>
      <c r="I63">
        <v>6</v>
      </c>
      <c r="K63">
        <v>10</v>
      </c>
    </row>
    <row r="64" spans="2:11" x14ac:dyDescent="0.25">
      <c r="B64" t="s">
        <v>405</v>
      </c>
      <c r="C64" s="4">
        <v>45254.614629629628</v>
      </c>
      <c r="D64" t="s">
        <v>119</v>
      </c>
      <c r="E64" t="s">
        <v>15</v>
      </c>
      <c r="F64" t="s">
        <v>22</v>
      </c>
      <c r="G64" t="s">
        <v>120</v>
      </c>
      <c r="H64" t="s">
        <v>144</v>
      </c>
      <c r="I64">
        <v>1</v>
      </c>
      <c r="K64">
        <v>10</v>
      </c>
    </row>
    <row r="65" spans="2:11" x14ac:dyDescent="0.25">
      <c r="B65" t="s">
        <v>405</v>
      </c>
      <c r="C65" s="4">
        <v>45254.614629629628</v>
      </c>
      <c r="D65" t="s">
        <v>83</v>
      </c>
      <c r="E65" t="s">
        <v>10</v>
      </c>
      <c r="F65" t="s">
        <v>11</v>
      </c>
      <c r="G65" t="s">
        <v>84</v>
      </c>
      <c r="H65" t="s">
        <v>85</v>
      </c>
      <c r="I65">
        <v>1</v>
      </c>
      <c r="K65">
        <v>10</v>
      </c>
    </row>
    <row r="66" spans="2:11" x14ac:dyDescent="0.25">
      <c r="B66" t="s">
        <v>405</v>
      </c>
      <c r="C66" s="4">
        <v>45254.614629629628</v>
      </c>
      <c r="D66" t="s">
        <v>86</v>
      </c>
      <c r="E66" t="s">
        <v>10</v>
      </c>
      <c r="F66" t="s">
        <v>32</v>
      </c>
      <c r="G66" t="s">
        <v>87</v>
      </c>
      <c r="H66" t="s">
        <v>88</v>
      </c>
      <c r="I66">
        <v>1</v>
      </c>
      <c r="K66">
        <v>10</v>
      </c>
    </row>
    <row r="67" spans="2:11" x14ac:dyDescent="0.25">
      <c r="B67" t="s">
        <v>405</v>
      </c>
      <c r="C67" s="4">
        <v>45254.614629629628</v>
      </c>
      <c r="D67" t="s">
        <v>135</v>
      </c>
      <c r="E67" t="s">
        <v>10</v>
      </c>
      <c r="F67" t="s">
        <v>32</v>
      </c>
      <c r="G67" t="s">
        <v>39</v>
      </c>
      <c r="H67" t="s">
        <v>136</v>
      </c>
      <c r="I67">
        <v>1</v>
      </c>
      <c r="K67">
        <v>10</v>
      </c>
    </row>
    <row r="68" spans="2:11" x14ac:dyDescent="0.25">
      <c r="B68" t="s">
        <v>405</v>
      </c>
      <c r="C68" s="4">
        <v>45254.614629629628</v>
      </c>
      <c r="D68" t="s">
        <v>89</v>
      </c>
      <c r="E68" t="s">
        <v>10</v>
      </c>
      <c r="F68" t="s">
        <v>32</v>
      </c>
      <c r="G68" t="s">
        <v>39</v>
      </c>
      <c r="H68" t="s">
        <v>90</v>
      </c>
      <c r="I68">
        <v>1</v>
      </c>
      <c r="K68">
        <v>10</v>
      </c>
    </row>
    <row r="69" spans="2:11" x14ac:dyDescent="0.25">
      <c r="B69" t="s">
        <v>405</v>
      </c>
      <c r="C69" s="4">
        <v>45254.614629629628</v>
      </c>
      <c r="D69" t="s">
        <v>91</v>
      </c>
      <c r="E69" t="s">
        <v>10</v>
      </c>
      <c r="F69" t="s">
        <v>32</v>
      </c>
      <c r="G69" t="s">
        <v>39</v>
      </c>
      <c r="H69" t="s">
        <v>92</v>
      </c>
      <c r="I69">
        <v>1</v>
      </c>
      <c r="K69">
        <v>10</v>
      </c>
    </row>
    <row r="70" spans="2:11" x14ac:dyDescent="0.25">
      <c r="B70" t="s">
        <v>405</v>
      </c>
      <c r="C70" s="4">
        <v>45254.614629629628</v>
      </c>
      <c r="D70" t="s">
        <v>93</v>
      </c>
      <c r="E70" t="s">
        <v>10</v>
      </c>
      <c r="F70" t="s">
        <v>32</v>
      </c>
      <c r="G70" t="s">
        <v>87</v>
      </c>
      <c r="H70" t="s">
        <v>94</v>
      </c>
      <c r="I70">
        <v>2</v>
      </c>
      <c r="K70">
        <v>10</v>
      </c>
    </row>
    <row r="71" spans="2:11" x14ac:dyDescent="0.25">
      <c r="B71" t="s">
        <v>405</v>
      </c>
      <c r="C71" s="4">
        <v>45254.614629629628</v>
      </c>
      <c r="D71" t="s">
        <v>95</v>
      </c>
      <c r="E71" t="s">
        <v>10</v>
      </c>
      <c r="F71" t="s">
        <v>32</v>
      </c>
      <c r="G71" t="s">
        <v>39</v>
      </c>
      <c r="H71" t="s">
        <v>96</v>
      </c>
      <c r="I71">
        <v>2</v>
      </c>
      <c r="K71">
        <v>10</v>
      </c>
    </row>
    <row r="72" spans="2:11" x14ac:dyDescent="0.25">
      <c r="B72" t="s">
        <v>405</v>
      </c>
      <c r="C72" s="4">
        <v>45254.614629629628</v>
      </c>
      <c r="D72" t="s">
        <v>97</v>
      </c>
      <c r="E72" t="s">
        <v>10</v>
      </c>
      <c r="F72" t="s">
        <v>32</v>
      </c>
      <c r="G72" t="s">
        <v>39</v>
      </c>
      <c r="H72" t="s">
        <v>98</v>
      </c>
      <c r="I72">
        <v>2</v>
      </c>
      <c r="K72">
        <v>10</v>
      </c>
    </row>
    <row r="73" spans="2:11" x14ac:dyDescent="0.25">
      <c r="B73" t="s">
        <v>405</v>
      </c>
      <c r="C73" s="4">
        <v>45254.614629629628</v>
      </c>
      <c r="D73" t="s">
        <v>99</v>
      </c>
      <c r="E73" t="s">
        <v>10</v>
      </c>
      <c r="F73" t="s">
        <v>32</v>
      </c>
      <c r="G73" t="s">
        <v>39</v>
      </c>
      <c r="H73" t="s">
        <v>100</v>
      </c>
      <c r="I73">
        <v>164</v>
      </c>
      <c r="K73">
        <v>10</v>
      </c>
    </row>
    <row r="74" spans="2:11" x14ac:dyDescent="0.25">
      <c r="B74" t="s">
        <v>405</v>
      </c>
      <c r="C74" s="4">
        <v>45254.614629629628</v>
      </c>
      <c r="D74" t="s">
        <v>101</v>
      </c>
      <c r="E74" t="s">
        <v>10</v>
      </c>
      <c r="F74" t="s">
        <v>32</v>
      </c>
      <c r="G74" t="s">
        <v>39</v>
      </c>
      <c r="H74" t="s">
        <v>102</v>
      </c>
      <c r="I74">
        <v>40</v>
      </c>
      <c r="K74">
        <v>10</v>
      </c>
    </row>
  </sheetData>
  <hyperlinks>
    <hyperlink ref="A2" location="'Síntese Resultados'!A1" display="Voltar para a página Síntese de Resultados" xr:uid="{EED17200-6EC9-44C3-8D8C-313679EB9781}"/>
  </hyperlinks>
  <pageMargins left="0.7" right="0.7" top="0.75" bottom="0.75" header="0.3" footer="0.3"/>
  <drawing r:id="rId1"/>
  <tableParts count="1">
    <tablePart r:id="rId2"/>
  </tablePart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B8A2F-3DDB-4B16-8E07-CD9D3D5BBEFB}">
  <dimension ref="A2:K74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406</v>
      </c>
      <c r="C41" s="4">
        <v>45254.618680555555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406</v>
      </c>
      <c r="C42" s="4">
        <v>45254.618680555555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406</v>
      </c>
      <c r="C43" s="4">
        <v>45254.618680555555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406</v>
      </c>
      <c r="C44" s="4">
        <v>45254.618680555555</v>
      </c>
      <c r="D44" t="s">
        <v>21</v>
      </c>
      <c r="E44" t="s">
        <v>15</v>
      </c>
      <c r="F44" t="s">
        <v>22</v>
      </c>
      <c r="G44" t="s">
        <v>23</v>
      </c>
      <c r="H44" t="s">
        <v>401</v>
      </c>
      <c r="I44">
        <v>3</v>
      </c>
      <c r="K44">
        <v>10</v>
      </c>
    </row>
    <row r="45" spans="2:11" x14ac:dyDescent="0.25">
      <c r="B45" t="s">
        <v>406</v>
      </c>
      <c r="C45" s="4">
        <v>45254.618680555555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406</v>
      </c>
      <c r="C46" s="4">
        <v>45254.618680555555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406</v>
      </c>
      <c r="C47" s="4">
        <v>45254.618680555555</v>
      </c>
      <c r="D47" t="s">
        <v>31</v>
      </c>
      <c r="E47" t="s">
        <v>15</v>
      </c>
      <c r="F47" t="s">
        <v>32</v>
      </c>
      <c r="G47" t="s">
        <v>33</v>
      </c>
      <c r="H47" t="s">
        <v>426</v>
      </c>
      <c r="I47">
        <v>177</v>
      </c>
      <c r="K47">
        <v>10</v>
      </c>
    </row>
    <row r="48" spans="2:11" x14ac:dyDescent="0.25">
      <c r="B48" t="s">
        <v>406</v>
      </c>
      <c r="C48" s="4">
        <v>45254.618680555555</v>
      </c>
      <c r="D48" t="s">
        <v>254</v>
      </c>
      <c r="E48" t="s">
        <v>10</v>
      </c>
      <c r="F48" t="s">
        <v>11</v>
      </c>
      <c r="G48" t="s">
        <v>36</v>
      </c>
      <c r="H48" t="s">
        <v>255</v>
      </c>
      <c r="I48">
        <v>0</v>
      </c>
      <c r="K48">
        <v>10</v>
      </c>
    </row>
    <row r="49" spans="2:11" x14ac:dyDescent="0.25">
      <c r="B49" t="s">
        <v>406</v>
      </c>
      <c r="C49" s="4">
        <v>45254.618680555555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406</v>
      </c>
      <c r="C50" s="4">
        <v>45254.618680555555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406</v>
      </c>
      <c r="C51" s="4">
        <v>45254.618680555555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424</v>
      </c>
      <c r="K51">
        <v>10</v>
      </c>
    </row>
    <row r="52" spans="2:11" x14ac:dyDescent="0.25">
      <c r="B52" t="s">
        <v>406</v>
      </c>
      <c r="C52" s="4">
        <v>45254.618680555555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3</v>
      </c>
      <c r="K52">
        <v>10</v>
      </c>
    </row>
    <row r="53" spans="2:11" x14ac:dyDescent="0.25">
      <c r="B53" t="s">
        <v>406</v>
      </c>
      <c r="C53" s="4">
        <v>45254.618680555555</v>
      </c>
      <c r="D53" t="s">
        <v>51</v>
      </c>
      <c r="E53" t="s">
        <v>10</v>
      </c>
      <c r="F53" t="s">
        <v>11</v>
      </c>
      <c r="G53" t="s">
        <v>39</v>
      </c>
      <c r="H53" t="s">
        <v>52</v>
      </c>
      <c r="I53">
        <v>5</v>
      </c>
      <c r="K53">
        <v>10</v>
      </c>
    </row>
    <row r="54" spans="2:11" x14ac:dyDescent="0.25">
      <c r="B54" t="s">
        <v>406</v>
      </c>
      <c r="C54" s="4">
        <v>45254.618680555555</v>
      </c>
      <c r="D54" t="s">
        <v>53</v>
      </c>
      <c r="E54" t="s">
        <v>10</v>
      </c>
      <c r="F54" t="s">
        <v>11</v>
      </c>
      <c r="H54" t="s">
        <v>54</v>
      </c>
      <c r="I54">
        <v>5</v>
      </c>
      <c r="K54">
        <v>10</v>
      </c>
    </row>
    <row r="55" spans="2:11" x14ac:dyDescent="0.25">
      <c r="B55" t="s">
        <v>406</v>
      </c>
      <c r="C55" s="4">
        <v>45254.618680555555</v>
      </c>
      <c r="D55" t="s">
        <v>55</v>
      </c>
      <c r="E55" t="s">
        <v>10</v>
      </c>
      <c r="F55" t="s">
        <v>11</v>
      </c>
      <c r="H55" t="s">
        <v>56</v>
      </c>
      <c r="I55">
        <v>8</v>
      </c>
      <c r="K55">
        <v>10</v>
      </c>
    </row>
    <row r="56" spans="2:11" x14ac:dyDescent="0.25">
      <c r="B56" t="s">
        <v>406</v>
      </c>
      <c r="C56" s="4">
        <v>45254.618680555555</v>
      </c>
      <c r="D56" t="s">
        <v>57</v>
      </c>
      <c r="E56" t="s">
        <v>10</v>
      </c>
      <c r="F56" t="s">
        <v>11</v>
      </c>
      <c r="H56" t="s">
        <v>58</v>
      </c>
      <c r="I56">
        <v>1</v>
      </c>
      <c r="K56">
        <v>10</v>
      </c>
    </row>
    <row r="57" spans="2:11" x14ac:dyDescent="0.25">
      <c r="B57" t="s">
        <v>406</v>
      </c>
      <c r="C57" s="4">
        <v>45254.618680555555</v>
      </c>
      <c r="D57" t="s">
        <v>59</v>
      </c>
      <c r="E57" t="s">
        <v>10</v>
      </c>
      <c r="F57" t="s">
        <v>11</v>
      </c>
      <c r="H57" t="s">
        <v>60</v>
      </c>
      <c r="I57">
        <v>1</v>
      </c>
      <c r="K57">
        <v>10</v>
      </c>
    </row>
    <row r="58" spans="2:11" x14ac:dyDescent="0.25">
      <c r="B58" t="s">
        <v>406</v>
      </c>
      <c r="C58" s="4">
        <v>45254.618680555555</v>
      </c>
      <c r="D58" t="s">
        <v>67</v>
      </c>
      <c r="E58" t="s">
        <v>10</v>
      </c>
      <c r="F58" t="s">
        <v>11</v>
      </c>
      <c r="G58" t="s">
        <v>62</v>
      </c>
      <c r="H58" t="s">
        <v>68</v>
      </c>
      <c r="I58">
        <v>27</v>
      </c>
      <c r="K58">
        <v>10</v>
      </c>
    </row>
    <row r="59" spans="2:11" x14ac:dyDescent="0.25">
      <c r="B59" t="s">
        <v>406</v>
      </c>
      <c r="C59" s="4">
        <v>45254.618680555555</v>
      </c>
      <c r="D59" t="s">
        <v>69</v>
      </c>
      <c r="E59" t="s">
        <v>10</v>
      </c>
      <c r="F59" t="s">
        <v>11</v>
      </c>
      <c r="G59" t="s">
        <v>62</v>
      </c>
      <c r="H59" t="s">
        <v>70</v>
      </c>
      <c r="I59">
        <v>6</v>
      </c>
      <c r="K59">
        <v>10</v>
      </c>
    </row>
    <row r="60" spans="2:11" x14ac:dyDescent="0.25">
      <c r="B60" t="s">
        <v>406</v>
      </c>
      <c r="C60" s="4">
        <v>45254.618680555555</v>
      </c>
      <c r="D60" t="s">
        <v>71</v>
      </c>
      <c r="E60" t="s">
        <v>10</v>
      </c>
      <c r="F60" t="s">
        <v>11</v>
      </c>
      <c r="G60" t="s">
        <v>36</v>
      </c>
      <c r="H60" t="s">
        <v>72</v>
      </c>
      <c r="I60">
        <v>148</v>
      </c>
      <c r="K60">
        <v>10</v>
      </c>
    </row>
    <row r="61" spans="2:11" x14ac:dyDescent="0.25">
      <c r="B61" t="s">
        <v>406</v>
      </c>
      <c r="C61" s="4">
        <v>45254.618680555555</v>
      </c>
      <c r="D61" t="s">
        <v>73</v>
      </c>
      <c r="E61" t="s">
        <v>10</v>
      </c>
      <c r="F61" t="s">
        <v>11</v>
      </c>
      <c r="G61" t="s">
        <v>62</v>
      </c>
      <c r="H61" t="s">
        <v>74</v>
      </c>
      <c r="I61">
        <v>47</v>
      </c>
      <c r="K61">
        <v>10</v>
      </c>
    </row>
    <row r="62" spans="2:11" x14ac:dyDescent="0.25">
      <c r="B62" t="s">
        <v>406</v>
      </c>
      <c r="C62" s="4">
        <v>45254.618680555555</v>
      </c>
      <c r="D62" t="s">
        <v>75</v>
      </c>
      <c r="E62" t="s">
        <v>10</v>
      </c>
      <c r="F62" t="s">
        <v>32</v>
      </c>
      <c r="G62" t="s">
        <v>76</v>
      </c>
      <c r="H62" t="s">
        <v>77</v>
      </c>
      <c r="I62">
        <v>1</v>
      </c>
      <c r="K62">
        <v>10</v>
      </c>
    </row>
    <row r="63" spans="2:11" x14ac:dyDescent="0.25">
      <c r="B63" t="s">
        <v>406</v>
      </c>
      <c r="C63" s="4">
        <v>45254.618680555555</v>
      </c>
      <c r="D63" t="s">
        <v>78</v>
      </c>
      <c r="E63" t="s">
        <v>10</v>
      </c>
      <c r="F63" t="s">
        <v>32</v>
      </c>
      <c r="G63" t="s">
        <v>79</v>
      </c>
      <c r="H63" t="s">
        <v>80</v>
      </c>
      <c r="I63">
        <v>6</v>
      </c>
      <c r="K63">
        <v>10</v>
      </c>
    </row>
    <row r="64" spans="2:11" x14ac:dyDescent="0.25">
      <c r="B64" t="s">
        <v>406</v>
      </c>
      <c r="C64" s="4">
        <v>45254.618680555555</v>
      </c>
      <c r="D64" t="s">
        <v>119</v>
      </c>
      <c r="E64" t="s">
        <v>15</v>
      </c>
      <c r="F64" t="s">
        <v>22</v>
      </c>
      <c r="G64" t="s">
        <v>120</v>
      </c>
      <c r="H64" t="s">
        <v>144</v>
      </c>
      <c r="I64">
        <v>1</v>
      </c>
      <c r="K64">
        <v>10</v>
      </c>
    </row>
    <row r="65" spans="2:11" x14ac:dyDescent="0.25">
      <c r="B65" t="s">
        <v>406</v>
      </c>
      <c r="C65" s="4">
        <v>45254.618680555555</v>
      </c>
      <c r="D65" t="s">
        <v>83</v>
      </c>
      <c r="E65" t="s">
        <v>10</v>
      </c>
      <c r="F65" t="s">
        <v>11</v>
      </c>
      <c r="G65" t="s">
        <v>84</v>
      </c>
      <c r="H65" t="s">
        <v>85</v>
      </c>
      <c r="I65">
        <v>1</v>
      </c>
      <c r="K65">
        <v>10</v>
      </c>
    </row>
    <row r="66" spans="2:11" x14ac:dyDescent="0.25">
      <c r="B66" t="s">
        <v>406</v>
      </c>
      <c r="C66" s="4">
        <v>45254.618680555555</v>
      </c>
      <c r="D66" t="s">
        <v>86</v>
      </c>
      <c r="E66" t="s">
        <v>10</v>
      </c>
      <c r="F66" t="s">
        <v>32</v>
      </c>
      <c r="G66" t="s">
        <v>87</v>
      </c>
      <c r="H66" t="s">
        <v>88</v>
      </c>
      <c r="I66">
        <v>1</v>
      </c>
      <c r="K66">
        <v>10</v>
      </c>
    </row>
    <row r="67" spans="2:11" x14ac:dyDescent="0.25">
      <c r="B67" t="s">
        <v>406</v>
      </c>
      <c r="C67" s="4">
        <v>45254.618680555555</v>
      </c>
      <c r="D67" t="s">
        <v>135</v>
      </c>
      <c r="E67" t="s">
        <v>10</v>
      </c>
      <c r="F67" t="s">
        <v>32</v>
      </c>
      <c r="G67" t="s">
        <v>39</v>
      </c>
      <c r="H67" t="s">
        <v>136</v>
      </c>
      <c r="I67">
        <v>1</v>
      </c>
      <c r="K67">
        <v>10</v>
      </c>
    </row>
    <row r="68" spans="2:11" x14ac:dyDescent="0.25">
      <c r="B68" t="s">
        <v>406</v>
      </c>
      <c r="C68" s="4">
        <v>45254.618680555555</v>
      </c>
      <c r="D68" t="s">
        <v>89</v>
      </c>
      <c r="E68" t="s">
        <v>10</v>
      </c>
      <c r="F68" t="s">
        <v>32</v>
      </c>
      <c r="G68" t="s">
        <v>39</v>
      </c>
      <c r="H68" t="s">
        <v>90</v>
      </c>
      <c r="I68">
        <v>1</v>
      </c>
      <c r="K68">
        <v>10</v>
      </c>
    </row>
    <row r="69" spans="2:11" x14ac:dyDescent="0.25">
      <c r="B69" t="s">
        <v>406</v>
      </c>
      <c r="C69" s="4">
        <v>45254.618680555555</v>
      </c>
      <c r="D69" t="s">
        <v>91</v>
      </c>
      <c r="E69" t="s">
        <v>10</v>
      </c>
      <c r="F69" t="s">
        <v>32</v>
      </c>
      <c r="G69" t="s">
        <v>39</v>
      </c>
      <c r="H69" t="s">
        <v>92</v>
      </c>
      <c r="I69">
        <v>1</v>
      </c>
      <c r="K69">
        <v>10</v>
      </c>
    </row>
    <row r="70" spans="2:11" x14ac:dyDescent="0.25">
      <c r="B70" t="s">
        <v>406</v>
      </c>
      <c r="C70" s="4">
        <v>45254.618680555555</v>
      </c>
      <c r="D70" t="s">
        <v>93</v>
      </c>
      <c r="E70" t="s">
        <v>10</v>
      </c>
      <c r="F70" t="s">
        <v>32</v>
      </c>
      <c r="G70" t="s">
        <v>87</v>
      </c>
      <c r="H70" t="s">
        <v>94</v>
      </c>
      <c r="I70">
        <v>2</v>
      </c>
      <c r="K70">
        <v>10</v>
      </c>
    </row>
    <row r="71" spans="2:11" x14ac:dyDescent="0.25">
      <c r="B71" t="s">
        <v>406</v>
      </c>
      <c r="C71" s="4">
        <v>45254.618680555555</v>
      </c>
      <c r="D71" t="s">
        <v>95</v>
      </c>
      <c r="E71" t="s">
        <v>10</v>
      </c>
      <c r="F71" t="s">
        <v>32</v>
      </c>
      <c r="G71" t="s">
        <v>39</v>
      </c>
      <c r="H71" t="s">
        <v>96</v>
      </c>
      <c r="I71">
        <v>2</v>
      </c>
      <c r="K71">
        <v>10</v>
      </c>
    </row>
    <row r="72" spans="2:11" x14ac:dyDescent="0.25">
      <c r="B72" t="s">
        <v>406</v>
      </c>
      <c r="C72" s="4">
        <v>45254.618680555555</v>
      </c>
      <c r="D72" t="s">
        <v>97</v>
      </c>
      <c r="E72" t="s">
        <v>10</v>
      </c>
      <c r="F72" t="s">
        <v>32</v>
      </c>
      <c r="G72" t="s">
        <v>39</v>
      </c>
      <c r="H72" t="s">
        <v>98</v>
      </c>
      <c r="I72">
        <v>2</v>
      </c>
      <c r="K72">
        <v>10</v>
      </c>
    </row>
    <row r="73" spans="2:11" x14ac:dyDescent="0.25">
      <c r="B73" t="s">
        <v>406</v>
      </c>
      <c r="C73" s="4">
        <v>45254.618680555555</v>
      </c>
      <c r="D73" t="s">
        <v>99</v>
      </c>
      <c r="E73" t="s">
        <v>10</v>
      </c>
      <c r="F73" t="s">
        <v>32</v>
      </c>
      <c r="G73" t="s">
        <v>39</v>
      </c>
      <c r="H73" t="s">
        <v>100</v>
      </c>
      <c r="I73">
        <v>165</v>
      </c>
      <c r="K73">
        <v>10</v>
      </c>
    </row>
    <row r="74" spans="2:11" x14ac:dyDescent="0.25">
      <c r="B74" t="s">
        <v>406</v>
      </c>
      <c r="C74" s="4">
        <v>45254.618680555555</v>
      </c>
      <c r="D74" t="s">
        <v>101</v>
      </c>
      <c r="E74" t="s">
        <v>10</v>
      </c>
      <c r="F74" t="s">
        <v>32</v>
      </c>
      <c r="G74" t="s">
        <v>39</v>
      </c>
      <c r="H74" t="s">
        <v>102</v>
      </c>
      <c r="I74">
        <v>41</v>
      </c>
      <c r="K74">
        <v>10</v>
      </c>
    </row>
  </sheetData>
  <hyperlinks>
    <hyperlink ref="A2" location="'Síntese Resultados'!A1" display="Voltar para a página Síntese de Resultados" xr:uid="{B9E824B0-89DB-44B2-82AA-EE1B8265D69B}"/>
  </hyperlinks>
  <pageMargins left="0.7" right="0.7" top="0.75" bottom="0.75" header="0.3" footer="0.3"/>
  <drawing r:id="rId1"/>
  <tableParts count="1">
    <tablePart r:id="rId2"/>
  </tablePart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4E1F8-BAE8-4DB0-89DC-8F616A2287F7}">
  <dimension ref="A2:K75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407</v>
      </c>
      <c r="C41" s="4">
        <v>45254.620879629627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407</v>
      </c>
      <c r="C42" s="4">
        <v>45254.620879629627</v>
      </c>
      <c r="D42" t="s">
        <v>167</v>
      </c>
      <c r="E42" t="s">
        <v>15</v>
      </c>
      <c r="F42" t="s">
        <v>22</v>
      </c>
      <c r="G42" t="s">
        <v>168</v>
      </c>
      <c r="H42" t="s">
        <v>169</v>
      </c>
      <c r="I42">
        <v>3</v>
      </c>
      <c r="K42">
        <v>10</v>
      </c>
    </row>
    <row r="43" spans="2:11" x14ac:dyDescent="0.25">
      <c r="B43" t="s">
        <v>407</v>
      </c>
      <c r="C43" s="4">
        <v>45254.620879629627</v>
      </c>
      <c r="D43" t="s">
        <v>16</v>
      </c>
      <c r="E43" t="s">
        <v>15</v>
      </c>
      <c r="F43" t="s">
        <v>11</v>
      </c>
      <c r="G43" t="s">
        <v>17</v>
      </c>
      <c r="H43" t="s">
        <v>18</v>
      </c>
      <c r="I43">
        <v>1</v>
      </c>
      <c r="K43">
        <v>10</v>
      </c>
    </row>
    <row r="44" spans="2:11" x14ac:dyDescent="0.25">
      <c r="B44" t="s">
        <v>407</v>
      </c>
      <c r="C44" s="4">
        <v>45254.620879629627</v>
      </c>
      <c r="D44" t="s">
        <v>19</v>
      </c>
      <c r="E44" t="s">
        <v>15</v>
      </c>
      <c r="F44" t="s">
        <v>11</v>
      </c>
      <c r="G44" t="s">
        <v>17</v>
      </c>
      <c r="H44" t="s">
        <v>20</v>
      </c>
      <c r="I44">
        <v>2</v>
      </c>
      <c r="K44">
        <v>10</v>
      </c>
    </row>
    <row r="45" spans="2:11" x14ac:dyDescent="0.25">
      <c r="B45" t="s">
        <v>407</v>
      </c>
      <c r="C45" s="4">
        <v>45254.620879629627</v>
      </c>
      <c r="D45" t="s">
        <v>21</v>
      </c>
      <c r="E45" t="s">
        <v>15</v>
      </c>
      <c r="F45" t="s">
        <v>22</v>
      </c>
      <c r="G45" t="s">
        <v>23</v>
      </c>
      <c r="H45" t="s">
        <v>126</v>
      </c>
      <c r="I45">
        <v>1</v>
      </c>
      <c r="K45">
        <v>10</v>
      </c>
    </row>
    <row r="46" spans="2:11" x14ac:dyDescent="0.25">
      <c r="B46" t="s">
        <v>407</v>
      </c>
      <c r="C46" s="4">
        <v>45254.620879629627</v>
      </c>
      <c r="D46" t="s">
        <v>25</v>
      </c>
      <c r="E46" t="s">
        <v>10</v>
      </c>
      <c r="F46" t="s">
        <v>11</v>
      </c>
      <c r="G46" t="s">
        <v>26</v>
      </c>
      <c r="H46" t="s">
        <v>27</v>
      </c>
      <c r="I46">
        <v>0</v>
      </c>
      <c r="K46">
        <v>10</v>
      </c>
    </row>
    <row r="47" spans="2:11" x14ac:dyDescent="0.25">
      <c r="B47" t="s">
        <v>407</v>
      </c>
      <c r="C47" s="4">
        <v>45254.620879629627</v>
      </c>
      <c r="D47" t="s">
        <v>28</v>
      </c>
      <c r="E47" t="s">
        <v>10</v>
      </c>
      <c r="F47" t="s">
        <v>11</v>
      </c>
      <c r="G47" t="s">
        <v>29</v>
      </c>
      <c r="H47" t="s">
        <v>30</v>
      </c>
      <c r="I47">
        <v>2</v>
      </c>
      <c r="K47">
        <v>10</v>
      </c>
    </row>
    <row r="48" spans="2:11" x14ac:dyDescent="0.25">
      <c r="B48" t="s">
        <v>407</v>
      </c>
      <c r="C48" s="4">
        <v>45254.620879629627</v>
      </c>
      <c r="D48" t="s">
        <v>31</v>
      </c>
      <c r="E48" t="s">
        <v>15</v>
      </c>
      <c r="F48" t="s">
        <v>32</v>
      </c>
      <c r="G48" t="s">
        <v>33</v>
      </c>
      <c r="H48" t="s">
        <v>429</v>
      </c>
      <c r="I48">
        <v>224</v>
      </c>
      <c r="K48">
        <v>10</v>
      </c>
    </row>
    <row r="49" spans="2:11" x14ac:dyDescent="0.25">
      <c r="B49" t="s">
        <v>407</v>
      </c>
      <c r="C49" s="4">
        <v>45254.620879629627</v>
      </c>
      <c r="D49" t="s">
        <v>35</v>
      </c>
      <c r="E49" t="s">
        <v>15</v>
      </c>
      <c r="F49" t="s">
        <v>11</v>
      </c>
      <c r="G49" t="s">
        <v>36</v>
      </c>
      <c r="H49" t="s">
        <v>117</v>
      </c>
      <c r="I49">
        <v>23</v>
      </c>
      <c r="K49">
        <v>10</v>
      </c>
    </row>
    <row r="50" spans="2:11" x14ac:dyDescent="0.25">
      <c r="B50" t="s">
        <v>407</v>
      </c>
      <c r="C50" s="4">
        <v>45254.620879629627</v>
      </c>
      <c r="D50" t="s">
        <v>38</v>
      </c>
      <c r="E50" t="s">
        <v>10</v>
      </c>
      <c r="F50" t="s">
        <v>11</v>
      </c>
      <c r="G50" t="s">
        <v>39</v>
      </c>
      <c r="H50" t="s">
        <v>40</v>
      </c>
      <c r="I50">
        <v>0</v>
      </c>
      <c r="K50">
        <v>10</v>
      </c>
    </row>
    <row r="51" spans="2:11" x14ac:dyDescent="0.25">
      <c r="B51" t="s">
        <v>407</v>
      </c>
      <c r="C51" s="4">
        <v>45254.620879629627</v>
      </c>
      <c r="D51" t="s">
        <v>41</v>
      </c>
      <c r="E51" t="s">
        <v>15</v>
      </c>
      <c r="F51" t="s">
        <v>11</v>
      </c>
      <c r="G51" t="s">
        <v>42</v>
      </c>
      <c r="H51" t="s">
        <v>43</v>
      </c>
      <c r="I51">
        <v>1</v>
      </c>
      <c r="J51" t="s">
        <v>44</v>
      </c>
      <c r="K51">
        <v>10</v>
      </c>
    </row>
    <row r="52" spans="2:11" x14ac:dyDescent="0.25">
      <c r="B52" t="s">
        <v>407</v>
      </c>
      <c r="C52" s="4">
        <v>45254.620879629627</v>
      </c>
      <c r="D52" t="s">
        <v>45</v>
      </c>
      <c r="E52" t="s">
        <v>10</v>
      </c>
      <c r="F52" t="s">
        <v>11</v>
      </c>
      <c r="G52" t="s">
        <v>46</v>
      </c>
      <c r="H52" t="s">
        <v>47</v>
      </c>
      <c r="I52">
        <v>1</v>
      </c>
      <c r="J52" t="s">
        <v>430</v>
      </c>
      <c r="K52">
        <v>10</v>
      </c>
    </row>
    <row r="53" spans="2:11" x14ac:dyDescent="0.25">
      <c r="B53" t="s">
        <v>407</v>
      </c>
      <c r="C53" s="4">
        <v>45254.620879629627</v>
      </c>
      <c r="D53" t="s">
        <v>49</v>
      </c>
      <c r="E53" t="s">
        <v>10</v>
      </c>
      <c r="F53" t="s">
        <v>11</v>
      </c>
      <c r="G53" t="s">
        <v>39</v>
      </c>
      <c r="H53" t="s">
        <v>50</v>
      </c>
      <c r="I53">
        <v>1</v>
      </c>
      <c r="K53">
        <v>10</v>
      </c>
    </row>
    <row r="54" spans="2:11" x14ac:dyDescent="0.25">
      <c r="B54" t="s">
        <v>407</v>
      </c>
      <c r="C54" s="4">
        <v>45254.620879629627</v>
      </c>
      <c r="D54" t="s">
        <v>51</v>
      </c>
      <c r="E54" t="s">
        <v>10</v>
      </c>
      <c r="F54" t="s">
        <v>11</v>
      </c>
      <c r="G54" t="s">
        <v>39</v>
      </c>
      <c r="H54" t="s">
        <v>52</v>
      </c>
      <c r="I54">
        <v>5</v>
      </c>
      <c r="K54">
        <v>10</v>
      </c>
    </row>
    <row r="55" spans="2:11" x14ac:dyDescent="0.25">
      <c r="B55" t="s">
        <v>407</v>
      </c>
      <c r="C55" s="4">
        <v>45254.620879629627</v>
      </c>
      <c r="D55" t="s">
        <v>53</v>
      </c>
      <c r="E55" t="s">
        <v>10</v>
      </c>
      <c r="F55" t="s">
        <v>11</v>
      </c>
      <c r="H55" t="s">
        <v>54</v>
      </c>
      <c r="I55">
        <v>5</v>
      </c>
      <c r="K55">
        <v>10</v>
      </c>
    </row>
    <row r="56" spans="2:11" x14ac:dyDescent="0.25">
      <c r="B56" t="s">
        <v>407</v>
      </c>
      <c r="C56" s="4">
        <v>45254.620879629627</v>
      </c>
      <c r="D56" t="s">
        <v>55</v>
      </c>
      <c r="E56" t="s">
        <v>10</v>
      </c>
      <c r="F56" t="s">
        <v>11</v>
      </c>
      <c r="H56" t="s">
        <v>56</v>
      </c>
      <c r="I56">
        <v>8</v>
      </c>
      <c r="K56">
        <v>10</v>
      </c>
    </row>
    <row r="57" spans="2:11" x14ac:dyDescent="0.25">
      <c r="B57" t="s">
        <v>407</v>
      </c>
      <c r="C57" s="4">
        <v>45254.620879629627</v>
      </c>
      <c r="D57" t="s">
        <v>57</v>
      </c>
      <c r="E57" t="s">
        <v>10</v>
      </c>
      <c r="F57" t="s">
        <v>11</v>
      </c>
      <c r="H57" t="s">
        <v>58</v>
      </c>
      <c r="I57">
        <v>1</v>
      </c>
      <c r="K57">
        <v>10</v>
      </c>
    </row>
    <row r="58" spans="2:11" x14ac:dyDescent="0.25">
      <c r="B58" t="s">
        <v>407</v>
      </c>
      <c r="C58" s="4">
        <v>45254.620879629627</v>
      </c>
      <c r="D58" t="s">
        <v>59</v>
      </c>
      <c r="E58" t="s">
        <v>10</v>
      </c>
      <c r="F58" t="s">
        <v>11</v>
      </c>
      <c r="H58" t="s">
        <v>60</v>
      </c>
      <c r="I58">
        <v>1</v>
      </c>
      <c r="K58">
        <v>10</v>
      </c>
    </row>
    <row r="59" spans="2:11" x14ac:dyDescent="0.25">
      <c r="B59" t="s">
        <v>407</v>
      </c>
      <c r="C59" s="4">
        <v>45254.620879629627</v>
      </c>
      <c r="D59" t="s">
        <v>67</v>
      </c>
      <c r="E59" t="s">
        <v>10</v>
      </c>
      <c r="F59" t="s">
        <v>11</v>
      </c>
      <c r="G59" t="s">
        <v>62</v>
      </c>
      <c r="H59" t="s">
        <v>68</v>
      </c>
      <c r="I59">
        <v>27</v>
      </c>
      <c r="K59">
        <v>10</v>
      </c>
    </row>
    <row r="60" spans="2:11" x14ac:dyDescent="0.25">
      <c r="B60" t="s">
        <v>407</v>
      </c>
      <c r="C60" s="4">
        <v>45254.620879629627</v>
      </c>
      <c r="D60" t="s">
        <v>69</v>
      </c>
      <c r="E60" t="s">
        <v>10</v>
      </c>
      <c r="F60" t="s">
        <v>11</v>
      </c>
      <c r="G60" t="s">
        <v>62</v>
      </c>
      <c r="H60" t="s">
        <v>70</v>
      </c>
      <c r="I60">
        <v>5</v>
      </c>
      <c r="K60">
        <v>10</v>
      </c>
    </row>
    <row r="61" spans="2:11" x14ac:dyDescent="0.25">
      <c r="B61" t="s">
        <v>407</v>
      </c>
      <c r="C61" s="4">
        <v>45254.620879629627</v>
      </c>
      <c r="D61" t="s">
        <v>71</v>
      </c>
      <c r="E61" t="s">
        <v>10</v>
      </c>
      <c r="F61" t="s">
        <v>11</v>
      </c>
      <c r="G61" t="s">
        <v>36</v>
      </c>
      <c r="H61" t="s">
        <v>72</v>
      </c>
      <c r="I61">
        <v>148</v>
      </c>
      <c r="K61">
        <v>10</v>
      </c>
    </row>
    <row r="62" spans="2:11" x14ac:dyDescent="0.25">
      <c r="B62" t="s">
        <v>407</v>
      </c>
      <c r="C62" s="4">
        <v>45254.620879629627</v>
      </c>
      <c r="D62" t="s">
        <v>73</v>
      </c>
      <c r="E62" t="s">
        <v>10</v>
      </c>
      <c r="F62" t="s">
        <v>11</v>
      </c>
      <c r="G62" t="s">
        <v>62</v>
      </c>
      <c r="H62" t="s">
        <v>74</v>
      </c>
      <c r="I62">
        <v>80</v>
      </c>
      <c r="K62">
        <v>10</v>
      </c>
    </row>
    <row r="63" spans="2:11" x14ac:dyDescent="0.25">
      <c r="B63" t="s">
        <v>407</v>
      </c>
      <c r="C63" s="4">
        <v>45254.620879629627</v>
      </c>
      <c r="D63" t="s">
        <v>75</v>
      </c>
      <c r="E63" t="s">
        <v>10</v>
      </c>
      <c r="F63" t="s">
        <v>32</v>
      </c>
      <c r="G63" t="s">
        <v>76</v>
      </c>
      <c r="H63" t="s">
        <v>77</v>
      </c>
      <c r="I63">
        <v>1</v>
      </c>
      <c r="K63">
        <v>10</v>
      </c>
    </row>
    <row r="64" spans="2:11" x14ac:dyDescent="0.25">
      <c r="B64" t="s">
        <v>407</v>
      </c>
      <c r="C64" s="4">
        <v>45254.620879629627</v>
      </c>
      <c r="D64" t="s">
        <v>78</v>
      </c>
      <c r="E64" t="s">
        <v>10</v>
      </c>
      <c r="F64" t="s">
        <v>32</v>
      </c>
      <c r="G64" t="s">
        <v>79</v>
      </c>
      <c r="H64" t="s">
        <v>80</v>
      </c>
      <c r="I64">
        <v>5</v>
      </c>
      <c r="K64">
        <v>10</v>
      </c>
    </row>
    <row r="65" spans="2:11" x14ac:dyDescent="0.25">
      <c r="B65" t="s">
        <v>407</v>
      </c>
      <c r="C65" s="4">
        <v>45254.620879629627</v>
      </c>
      <c r="D65" t="s">
        <v>119</v>
      </c>
      <c r="E65" t="s">
        <v>15</v>
      </c>
      <c r="F65" t="s">
        <v>22</v>
      </c>
      <c r="G65" t="s">
        <v>120</v>
      </c>
      <c r="H65" t="s">
        <v>349</v>
      </c>
      <c r="I65">
        <v>3</v>
      </c>
      <c r="K65">
        <v>10</v>
      </c>
    </row>
    <row r="66" spans="2:11" x14ac:dyDescent="0.25">
      <c r="B66" t="s">
        <v>407</v>
      </c>
      <c r="C66" s="4">
        <v>45254.620879629627</v>
      </c>
      <c r="D66" t="s">
        <v>83</v>
      </c>
      <c r="E66" t="s">
        <v>10</v>
      </c>
      <c r="F66" t="s">
        <v>11</v>
      </c>
      <c r="G66" t="s">
        <v>84</v>
      </c>
      <c r="H66" t="s">
        <v>85</v>
      </c>
      <c r="I66">
        <v>1</v>
      </c>
      <c r="K66">
        <v>10</v>
      </c>
    </row>
    <row r="67" spans="2:11" x14ac:dyDescent="0.25">
      <c r="B67" t="s">
        <v>407</v>
      </c>
      <c r="C67" s="4">
        <v>45254.620879629627</v>
      </c>
      <c r="D67" t="s">
        <v>86</v>
      </c>
      <c r="E67" t="s">
        <v>10</v>
      </c>
      <c r="F67" t="s">
        <v>32</v>
      </c>
      <c r="G67" t="s">
        <v>87</v>
      </c>
      <c r="H67" t="s">
        <v>88</v>
      </c>
      <c r="I67">
        <v>1</v>
      </c>
      <c r="K67">
        <v>10</v>
      </c>
    </row>
    <row r="68" spans="2:11" x14ac:dyDescent="0.25">
      <c r="B68" t="s">
        <v>407</v>
      </c>
      <c r="C68" s="4">
        <v>45254.620879629627</v>
      </c>
      <c r="D68" t="s">
        <v>135</v>
      </c>
      <c r="E68" t="s">
        <v>10</v>
      </c>
      <c r="F68" t="s">
        <v>32</v>
      </c>
      <c r="G68" t="s">
        <v>39</v>
      </c>
      <c r="H68" t="s">
        <v>136</v>
      </c>
      <c r="I68">
        <v>1</v>
      </c>
      <c r="K68">
        <v>10</v>
      </c>
    </row>
    <row r="69" spans="2:11" x14ac:dyDescent="0.25">
      <c r="B69" t="s">
        <v>407</v>
      </c>
      <c r="C69" s="4">
        <v>45254.620879629627</v>
      </c>
      <c r="D69" t="s">
        <v>89</v>
      </c>
      <c r="E69" t="s">
        <v>10</v>
      </c>
      <c r="F69" t="s">
        <v>32</v>
      </c>
      <c r="G69" t="s">
        <v>39</v>
      </c>
      <c r="H69" t="s">
        <v>90</v>
      </c>
      <c r="I69">
        <v>1</v>
      </c>
      <c r="K69">
        <v>10</v>
      </c>
    </row>
    <row r="70" spans="2:11" x14ac:dyDescent="0.25">
      <c r="B70" t="s">
        <v>407</v>
      </c>
      <c r="C70" s="4">
        <v>45254.620879629627</v>
      </c>
      <c r="D70" t="s">
        <v>91</v>
      </c>
      <c r="E70" t="s">
        <v>10</v>
      </c>
      <c r="F70" t="s">
        <v>32</v>
      </c>
      <c r="G70" t="s">
        <v>39</v>
      </c>
      <c r="H70" t="s">
        <v>92</v>
      </c>
      <c r="I70">
        <v>1</v>
      </c>
      <c r="K70">
        <v>10</v>
      </c>
    </row>
    <row r="71" spans="2:11" x14ac:dyDescent="0.25">
      <c r="B71" t="s">
        <v>407</v>
      </c>
      <c r="C71" s="4">
        <v>45254.620879629627</v>
      </c>
      <c r="D71" t="s">
        <v>93</v>
      </c>
      <c r="E71" t="s">
        <v>10</v>
      </c>
      <c r="F71" t="s">
        <v>32</v>
      </c>
      <c r="G71" t="s">
        <v>87</v>
      </c>
      <c r="H71" t="s">
        <v>94</v>
      </c>
      <c r="I71">
        <v>2</v>
      </c>
      <c r="K71">
        <v>10</v>
      </c>
    </row>
    <row r="72" spans="2:11" x14ac:dyDescent="0.25">
      <c r="B72" t="s">
        <v>407</v>
      </c>
      <c r="C72" s="4">
        <v>45254.620879629627</v>
      </c>
      <c r="D72" t="s">
        <v>95</v>
      </c>
      <c r="E72" t="s">
        <v>10</v>
      </c>
      <c r="F72" t="s">
        <v>32</v>
      </c>
      <c r="G72" t="s">
        <v>39</v>
      </c>
      <c r="H72" t="s">
        <v>96</v>
      </c>
      <c r="I72">
        <v>2</v>
      </c>
      <c r="K72">
        <v>10</v>
      </c>
    </row>
    <row r="73" spans="2:11" x14ac:dyDescent="0.25">
      <c r="B73" t="s">
        <v>407</v>
      </c>
      <c r="C73" s="4">
        <v>45254.620879629627</v>
      </c>
      <c r="D73" t="s">
        <v>97</v>
      </c>
      <c r="E73" t="s">
        <v>10</v>
      </c>
      <c r="F73" t="s">
        <v>32</v>
      </c>
      <c r="G73" t="s">
        <v>39</v>
      </c>
      <c r="H73" t="s">
        <v>98</v>
      </c>
      <c r="I73">
        <v>2</v>
      </c>
      <c r="K73">
        <v>10</v>
      </c>
    </row>
    <row r="74" spans="2:11" x14ac:dyDescent="0.25">
      <c r="B74" t="s">
        <v>407</v>
      </c>
      <c r="C74" s="4">
        <v>45254.620879629627</v>
      </c>
      <c r="D74" t="s">
        <v>99</v>
      </c>
      <c r="E74" t="s">
        <v>10</v>
      </c>
      <c r="F74" t="s">
        <v>32</v>
      </c>
      <c r="G74" t="s">
        <v>39</v>
      </c>
      <c r="H74" t="s">
        <v>100</v>
      </c>
      <c r="I74">
        <v>185</v>
      </c>
      <c r="K74">
        <v>10</v>
      </c>
    </row>
    <row r="75" spans="2:11" x14ac:dyDescent="0.25">
      <c r="B75" t="s">
        <v>407</v>
      </c>
      <c r="C75" s="4">
        <v>45254.620879629627</v>
      </c>
      <c r="D75" t="s">
        <v>101</v>
      </c>
      <c r="E75" t="s">
        <v>10</v>
      </c>
      <c r="F75" t="s">
        <v>32</v>
      </c>
      <c r="G75" t="s">
        <v>39</v>
      </c>
      <c r="H75" t="s">
        <v>102</v>
      </c>
      <c r="I75">
        <v>46</v>
      </c>
      <c r="K75">
        <v>10</v>
      </c>
    </row>
  </sheetData>
  <hyperlinks>
    <hyperlink ref="A2" location="'Síntese Resultados'!A1" display="Voltar para a página Síntese de Resultados" xr:uid="{6011653B-9A0D-46A4-9BC8-00928AACE97F}"/>
  </hyperlinks>
  <pageMargins left="0.7" right="0.7" top="0.75" bottom="0.75" header="0.3" footer="0.3"/>
  <drawing r:id="rId1"/>
  <tableParts count="1">
    <tablePart r:id="rId2"/>
  </tablePart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2C7C2-67A2-494D-BE92-00E3FDBD1E2C}">
  <dimension ref="A2:K74"/>
  <sheetViews>
    <sheetView workbookViewId="0">
      <selection activeCell="A2" sqref="A2"/>
    </sheetView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408</v>
      </c>
      <c r="C41" s="4">
        <v>45254.622696759259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408</v>
      </c>
      <c r="C42" s="4">
        <v>45254.622696759259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408</v>
      </c>
      <c r="C43" s="4">
        <v>45254.622696759259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408</v>
      </c>
      <c r="C44" s="4">
        <v>45254.622696759259</v>
      </c>
      <c r="D44" t="s">
        <v>21</v>
      </c>
      <c r="E44" t="s">
        <v>15</v>
      </c>
      <c r="F44" t="s">
        <v>22</v>
      </c>
      <c r="G44" t="s">
        <v>23</v>
      </c>
      <c r="H44" t="s">
        <v>126</v>
      </c>
      <c r="I44">
        <v>1</v>
      </c>
      <c r="K44">
        <v>10</v>
      </c>
    </row>
    <row r="45" spans="2:11" x14ac:dyDescent="0.25">
      <c r="B45" t="s">
        <v>408</v>
      </c>
      <c r="C45" s="4">
        <v>45254.622696759259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408</v>
      </c>
      <c r="C46" s="4">
        <v>45254.622696759259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408</v>
      </c>
      <c r="C47" s="4">
        <v>45254.622696759259</v>
      </c>
      <c r="D47" t="s">
        <v>31</v>
      </c>
      <c r="E47" t="s">
        <v>15</v>
      </c>
      <c r="F47" t="s">
        <v>32</v>
      </c>
      <c r="G47" t="s">
        <v>33</v>
      </c>
      <c r="H47" t="s">
        <v>272</v>
      </c>
      <c r="I47">
        <v>197</v>
      </c>
      <c r="K47">
        <v>10</v>
      </c>
    </row>
    <row r="48" spans="2:11" x14ac:dyDescent="0.25">
      <c r="B48" t="s">
        <v>408</v>
      </c>
      <c r="C48" s="4">
        <v>45254.622696759259</v>
      </c>
      <c r="D48" t="s">
        <v>35</v>
      </c>
      <c r="E48" t="s">
        <v>15</v>
      </c>
      <c r="F48" t="s">
        <v>11</v>
      </c>
      <c r="G48" t="s">
        <v>36</v>
      </c>
      <c r="H48" t="s">
        <v>117</v>
      </c>
      <c r="I48">
        <v>23</v>
      </c>
      <c r="K48">
        <v>10</v>
      </c>
    </row>
    <row r="49" spans="2:11" x14ac:dyDescent="0.25">
      <c r="B49" t="s">
        <v>408</v>
      </c>
      <c r="C49" s="4">
        <v>45254.622696759259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408</v>
      </c>
      <c r="C50" s="4">
        <v>45254.622696759259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408</v>
      </c>
      <c r="C51" s="4">
        <v>45254.622696759259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432</v>
      </c>
      <c r="K51">
        <v>10</v>
      </c>
    </row>
    <row r="52" spans="2:11" x14ac:dyDescent="0.25">
      <c r="B52" t="s">
        <v>408</v>
      </c>
      <c r="C52" s="4">
        <v>45254.622696759259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1</v>
      </c>
      <c r="K52">
        <v>10</v>
      </c>
    </row>
    <row r="53" spans="2:11" x14ac:dyDescent="0.25">
      <c r="B53" t="s">
        <v>408</v>
      </c>
      <c r="C53" s="4">
        <v>45254.622696759259</v>
      </c>
      <c r="D53" t="s">
        <v>51</v>
      </c>
      <c r="E53" t="s">
        <v>10</v>
      </c>
      <c r="F53" t="s">
        <v>11</v>
      </c>
      <c r="G53" t="s">
        <v>39</v>
      </c>
      <c r="H53" t="s">
        <v>52</v>
      </c>
      <c r="I53">
        <v>5</v>
      </c>
      <c r="K53">
        <v>10</v>
      </c>
    </row>
    <row r="54" spans="2:11" x14ac:dyDescent="0.25">
      <c r="B54" t="s">
        <v>408</v>
      </c>
      <c r="C54" s="4">
        <v>45254.622696759259</v>
      </c>
      <c r="D54" t="s">
        <v>53</v>
      </c>
      <c r="E54" t="s">
        <v>10</v>
      </c>
      <c r="F54" t="s">
        <v>11</v>
      </c>
      <c r="H54" t="s">
        <v>54</v>
      </c>
      <c r="I54">
        <v>5</v>
      </c>
      <c r="K54">
        <v>10</v>
      </c>
    </row>
    <row r="55" spans="2:11" x14ac:dyDescent="0.25">
      <c r="B55" t="s">
        <v>408</v>
      </c>
      <c r="C55" s="4">
        <v>45254.622696759259</v>
      </c>
      <c r="D55" t="s">
        <v>55</v>
      </c>
      <c r="E55" t="s">
        <v>10</v>
      </c>
      <c r="F55" t="s">
        <v>11</v>
      </c>
      <c r="H55" t="s">
        <v>56</v>
      </c>
      <c r="I55">
        <v>8</v>
      </c>
      <c r="K55">
        <v>10</v>
      </c>
    </row>
    <row r="56" spans="2:11" x14ac:dyDescent="0.25">
      <c r="B56" t="s">
        <v>408</v>
      </c>
      <c r="C56" s="4">
        <v>45254.622696759259</v>
      </c>
      <c r="D56" t="s">
        <v>57</v>
      </c>
      <c r="E56" t="s">
        <v>10</v>
      </c>
      <c r="F56" t="s">
        <v>11</v>
      </c>
      <c r="H56" t="s">
        <v>58</v>
      </c>
      <c r="I56">
        <v>1</v>
      </c>
      <c r="K56">
        <v>10</v>
      </c>
    </row>
    <row r="57" spans="2:11" x14ac:dyDescent="0.25">
      <c r="B57" t="s">
        <v>408</v>
      </c>
      <c r="C57" s="4">
        <v>45254.622696759259</v>
      </c>
      <c r="D57" t="s">
        <v>59</v>
      </c>
      <c r="E57" t="s">
        <v>10</v>
      </c>
      <c r="F57" t="s">
        <v>11</v>
      </c>
      <c r="H57" t="s">
        <v>60</v>
      </c>
      <c r="I57">
        <v>1</v>
      </c>
      <c r="K57">
        <v>10</v>
      </c>
    </row>
    <row r="58" spans="2:11" x14ac:dyDescent="0.25">
      <c r="B58" t="s">
        <v>408</v>
      </c>
      <c r="C58" s="4">
        <v>45254.622696759259</v>
      </c>
      <c r="D58" t="s">
        <v>67</v>
      </c>
      <c r="E58" t="s">
        <v>10</v>
      </c>
      <c r="F58" t="s">
        <v>11</v>
      </c>
      <c r="G58" t="s">
        <v>62</v>
      </c>
      <c r="H58" t="s">
        <v>68</v>
      </c>
      <c r="I58">
        <v>27</v>
      </c>
      <c r="K58">
        <v>10</v>
      </c>
    </row>
    <row r="59" spans="2:11" x14ac:dyDescent="0.25">
      <c r="B59" t="s">
        <v>408</v>
      </c>
      <c r="C59" s="4">
        <v>45254.622696759259</v>
      </c>
      <c r="D59" t="s">
        <v>69</v>
      </c>
      <c r="E59" t="s">
        <v>10</v>
      </c>
      <c r="F59" t="s">
        <v>11</v>
      </c>
      <c r="G59" t="s">
        <v>62</v>
      </c>
      <c r="H59" t="s">
        <v>70</v>
      </c>
      <c r="I59">
        <v>5</v>
      </c>
      <c r="K59">
        <v>10</v>
      </c>
    </row>
    <row r="60" spans="2:11" x14ac:dyDescent="0.25">
      <c r="B60" t="s">
        <v>408</v>
      </c>
      <c r="C60" s="4">
        <v>45254.622696759259</v>
      </c>
      <c r="D60" t="s">
        <v>71</v>
      </c>
      <c r="E60" t="s">
        <v>10</v>
      </c>
      <c r="F60" t="s">
        <v>11</v>
      </c>
      <c r="G60" t="s">
        <v>36</v>
      </c>
      <c r="H60" t="s">
        <v>72</v>
      </c>
      <c r="I60">
        <v>148</v>
      </c>
      <c r="K60">
        <v>10</v>
      </c>
    </row>
    <row r="61" spans="2:11" x14ac:dyDescent="0.25">
      <c r="B61" t="s">
        <v>408</v>
      </c>
      <c r="C61" s="4">
        <v>45254.622696759259</v>
      </c>
      <c r="D61" t="s">
        <v>73</v>
      </c>
      <c r="E61" t="s">
        <v>10</v>
      </c>
      <c r="F61" t="s">
        <v>11</v>
      </c>
      <c r="G61" t="s">
        <v>62</v>
      </c>
      <c r="H61" t="s">
        <v>74</v>
      </c>
      <c r="I61">
        <v>52</v>
      </c>
      <c r="K61">
        <v>10</v>
      </c>
    </row>
    <row r="62" spans="2:11" x14ac:dyDescent="0.25">
      <c r="B62" t="s">
        <v>408</v>
      </c>
      <c r="C62" s="4">
        <v>45254.622696759259</v>
      </c>
      <c r="D62" t="s">
        <v>75</v>
      </c>
      <c r="E62" t="s">
        <v>10</v>
      </c>
      <c r="F62" t="s">
        <v>32</v>
      </c>
      <c r="G62" t="s">
        <v>76</v>
      </c>
      <c r="H62" t="s">
        <v>77</v>
      </c>
      <c r="I62">
        <v>1</v>
      </c>
      <c r="K62">
        <v>10</v>
      </c>
    </row>
    <row r="63" spans="2:11" x14ac:dyDescent="0.25">
      <c r="B63" t="s">
        <v>408</v>
      </c>
      <c r="C63" s="4">
        <v>45254.622696759259</v>
      </c>
      <c r="D63" t="s">
        <v>78</v>
      </c>
      <c r="E63" t="s">
        <v>10</v>
      </c>
      <c r="F63" t="s">
        <v>32</v>
      </c>
      <c r="G63" t="s">
        <v>79</v>
      </c>
      <c r="H63" t="s">
        <v>80</v>
      </c>
      <c r="I63">
        <v>5</v>
      </c>
      <c r="K63">
        <v>10</v>
      </c>
    </row>
    <row r="64" spans="2:11" x14ac:dyDescent="0.25">
      <c r="B64" t="s">
        <v>408</v>
      </c>
      <c r="C64" s="4">
        <v>45254.622696759259</v>
      </c>
      <c r="D64" t="s">
        <v>119</v>
      </c>
      <c r="E64" t="s">
        <v>15</v>
      </c>
      <c r="F64" t="s">
        <v>22</v>
      </c>
      <c r="G64" t="s">
        <v>120</v>
      </c>
      <c r="H64" t="s">
        <v>144</v>
      </c>
      <c r="I64">
        <v>1</v>
      </c>
      <c r="K64">
        <v>10</v>
      </c>
    </row>
    <row r="65" spans="2:11" x14ac:dyDescent="0.25">
      <c r="B65" t="s">
        <v>408</v>
      </c>
      <c r="C65" s="4">
        <v>45254.622696759259</v>
      </c>
      <c r="D65" t="s">
        <v>83</v>
      </c>
      <c r="E65" t="s">
        <v>10</v>
      </c>
      <c r="F65" t="s">
        <v>11</v>
      </c>
      <c r="G65" t="s">
        <v>84</v>
      </c>
      <c r="H65" t="s">
        <v>85</v>
      </c>
      <c r="I65">
        <v>1</v>
      </c>
      <c r="K65">
        <v>10</v>
      </c>
    </row>
    <row r="66" spans="2:11" x14ac:dyDescent="0.25">
      <c r="B66" t="s">
        <v>408</v>
      </c>
      <c r="C66" s="4">
        <v>45254.622696759259</v>
      </c>
      <c r="D66" t="s">
        <v>86</v>
      </c>
      <c r="E66" t="s">
        <v>10</v>
      </c>
      <c r="F66" t="s">
        <v>32</v>
      </c>
      <c r="G66" t="s">
        <v>87</v>
      </c>
      <c r="H66" t="s">
        <v>88</v>
      </c>
      <c r="I66">
        <v>1</v>
      </c>
      <c r="K66">
        <v>10</v>
      </c>
    </row>
    <row r="67" spans="2:11" x14ac:dyDescent="0.25">
      <c r="B67" t="s">
        <v>408</v>
      </c>
      <c r="C67" s="4">
        <v>45254.622696759259</v>
      </c>
      <c r="D67" t="s">
        <v>135</v>
      </c>
      <c r="E67" t="s">
        <v>10</v>
      </c>
      <c r="F67" t="s">
        <v>32</v>
      </c>
      <c r="G67" t="s">
        <v>39</v>
      </c>
      <c r="H67" t="s">
        <v>136</v>
      </c>
      <c r="I67">
        <v>1</v>
      </c>
      <c r="K67">
        <v>10</v>
      </c>
    </row>
    <row r="68" spans="2:11" x14ac:dyDescent="0.25">
      <c r="B68" t="s">
        <v>408</v>
      </c>
      <c r="C68" s="4">
        <v>45254.622696759259</v>
      </c>
      <c r="D68" t="s">
        <v>89</v>
      </c>
      <c r="E68" t="s">
        <v>10</v>
      </c>
      <c r="F68" t="s">
        <v>32</v>
      </c>
      <c r="G68" t="s">
        <v>39</v>
      </c>
      <c r="H68" t="s">
        <v>90</v>
      </c>
      <c r="I68">
        <v>1</v>
      </c>
      <c r="K68">
        <v>10</v>
      </c>
    </row>
    <row r="69" spans="2:11" x14ac:dyDescent="0.25">
      <c r="B69" t="s">
        <v>408</v>
      </c>
      <c r="C69" s="4">
        <v>45254.622696759259</v>
      </c>
      <c r="D69" t="s">
        <v>91</v>
      </c>
      <c r="E69" t="s">
        <v>10</v>
      </c>
      <c r="F69" t="s">
        <v>32</v>
      </c>
      <c r="G69" t="s">
        <v>39</v>
      </c>
      <c r="H69" t="s">
        <v>92</v>
      </c>
      <c r="I69">
        <v>1</v>
      </c>
      <c r="K69">
        <v>10</v>
      </c>
    </row>
    <row r="70" spans="2:11" x14ac:dyDescent="0.25">
      <c r="B70" t="s">
        <v>408</v>
      </c>
      <c r="C70" s="4">
        <v>45254.622696759259</v>
      </c>
      <c r="D70" t="s">
        <v>93</v>
      </c>
      <c r="E70" t="s">
        <v>10</v>
      </c>
      <c r="F70" t="s">
        <v>32</v>
      </c>
      <c r="G70" t="s">
        <v>87</v>
      </c>
      <c r="H70" t="s">
        <v>94</v>
      </c>
      <c r="I70">
        <v>2</v>
      </c>
      <c r="K70">
        <v>10</v>
      </c>
    </row>
    <row r="71" spans="2:11" x14ac:dyDescent="0.25">
      <c r="B71" t="s">
        <v>408</v>
      </c>
      <c r="C71" s="4">
        <v>45254.622696759259</v>
      </c>
      <c r="D71" t="s">
        <v>95</v>
      </c>
      <c r="E71" t="s">
        <v>10</v>
      </c>
      <c r="F71" t="s">
        <v>32</v>
      </c>
      <c r="G71" t="s">
        <v>39</v>
      </c>
      <c r="H71" t="s">
        <v>96</v>
      </c>
      <c r="I71">
        <v>2</v>
      </c>
      <c r="K71">
        <v>10</v>
      </c>
    </row>
    <row r="72" spans="2:11" x14ac:dyDescent="0.25">
      <c r="B72" t="s">
        <v>408</v>
      </c>
      <c r="C72" s="4">
        <v>45254.622696759259</v>
      </c>
      <c r="D72" t="s">
        <v>97</v>
      </c>
      <c r="E72" t="s">
        <v>10</v>
      </c>
      <c r="F72" t="s">
        <v>32</v>
      </c>
      <c r="G72" t="s">
        <v>39</v>
      </c>
      <c r="H72" t="s">
        <v>98</v>
      </c>
      <c r="I72">
        <v>2</v>
      </c>
      <c r="K72">
        <v>10</v>
      </c>
    </row>
    <row r="73" spans="2:11" x14ac:dyDescent="0.25">
      <c r="B73" t="s">
        <v>408</v>
      </c>
      <c r="C73" s="4">
        <v>45254.622696759259</v>
      </c>
      <c r="D73" t="s">
        <v>99</v>
      </c>
      <c r="E73" t="s">
        <v>10</v>
      </c>
      <c r="F73" t="s">
        <v>32</v>
      </c>
      <c r="G73" t="s">
        <v>39</v>
      </c>
      <c r="H73" t="s">
        <v>100</v>
      </c>
      <c r="I73">
        <v>167</v>
      </c>
      <c r="K73">
        <v>10</v>
      </c>
    </row>
    <row r="74" spans="2:11" x14ac:dyDescent="0.25">
      <c r="B74" t="s">
        <v>408</v>
      </c>
      <c r="C74" s="4">
        <v>45254.622696759259</v>
      </c>
      <c r="D74" t="s">
        <v>101</v>
      </c>
      <c r="E74" t="s">
        <v>10</v>
      </c>
      <c r="F74" t="s">
        <v>32</v>
      </c>
      <c r="G74" t="s">
        <v>39</v>
      </c>
      <c r="H74" t="s">
        <v>102</v>
      </c>
      <c r="I74">
        <v>43</v>
      </c>
      <c r="K74">
        <v>10</v>
      </c>
    </row>
  </sheetData>
  <hyperlinks>
    <hyperlink ref="A2" location="'Síntese Resultados'!A1" display="Voltar para a página Síntese de Resultados" xr:uid="{9D8DB0F0-8F87-433D-A8CA-CD5E5CBE0C7F}"/>
  </hyperlinks>
  <pageMargins left="0.7" right="0.7" top="0.75" bottom="0.75" header="0.3" footer="0.3"/>
  <drawing r:id="rId1"/>
  <tableParts count="1">
    <tablePart r:id="rId2"/>
  </tablePart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02503-D576-4DF9-B816-F46BD5951BC7}">
  <dimension ref="A2:K75"/>
  <sheetViews>
    <sheetView topLeftCell="A7"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409</v>
      </c>
      <c r="C41" s="4">
        <v>45254.625162037039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20</v>
      </c>
      <c r="K41">
        <v>10</v>
      </c>
    </row>
    <row r="42" spans="2:11" x14ac:dyDescent="0.25">
      <c r="B42" t="s">
        <v>409</v>
      </c>
      <c r="C42" s="4">
        <v>45254.625162037039</v>
      </c>
      <c r="D42" t="s">
        <v>167</v>
      </c>
      <c r="E42" t="s">
        <v>15</v>
      </c>
      <c r="F42" t="s">
        <v>22</v>
      </c>
      <c r="G42" t="s">
        <v>168</v>
      </c>
      <c r="H42" t="s">
        <v>275</v>
      </c>
      <c r="I42">
        <v>1</v>
      </c>
      <c r="K42">
        <v>10</v>
      </c>
    </row>
    <row r="43" spans="2:11" x14ac:dyDescent="0.25">
      <c r="B43" t="s">
        <v>409</v>
      </c>
      <c r="C43" s="4">
        <v>45254.625162037039</v>
      </c>
      <c r="D43" t="s">
        <v>16</v>
      </c>
      <c r="E43" t="s">
        <v>15</v>
      </c>
      <c r="F43" t="s">
        <v>11</v>
      </c>
      <c r="G43" t="s">
        <v>17</v>
      </c>
      <c r="H43" t="s">
        <v>18</v>
      </c>
      <c r="I43">
        <v>1</v>
      </c>
      <c r="K43">
        <v>10</v>
      </c>
    </row>
    <row r="44" spans="2:11" x14ac:dyDescent="0.25">
      <c r="B44" t="s">
        <v>409</v>
      </c>
      <c r="C44" s="4">
        <v>45254.625162037039</v>
      </c>
      <c r="D44" t="s">
        <v>19</v>
      </c>
      <c r="E44" t="s">
        <v>15</v>
      </c>
      <c r="F44" t="s">
        <v>11</v>
      </c>
      <c r="G44" t="s">
        <v>17</v>
      </c>
      <c r="H44" t="s">
        <v>20</v>
      </c>
      <c r="I44">
        <v>2</v>
      </c>
      <c r="K44">
        <v>10</v>
      </c>
    </row>
    <row r="45" spans="2:11" x14ac:dyDescent="0.25">
      <c r="B45" t="s">
        <v>409</v>
      </c>
      <c r="C45" s="4">
        <v>45254.625162037039</v>
      </c>
      <c r="D45" t="s">
        <v>21</v>
      </c>
      <c r="E45" t="s">
        <v>15</v>
      </c>
      <c r="F45" t="s">
        <v>22</v>
      </c>
      <c r="G45" t="s">
        <v>23</v>
      </c>
      <c r="H45" t="s">
        <v>24</v>
      </c>
      <c r="I45">
        <v>8</v>
      </c>
      <c r="K45">
        <v>10</v>
      </c>
    </row>
    <row r="46" spans="2:11" x14ac:dyDescent="0.25">
      <c r="B46" t="s">
        <v>409</v>
      </c>
      <c r="C46" s="4">
        <v>45254.625162037039</v>
      </c>
      <c r="D46" t="s">
        <v>25</v>
      </c>
      <c r="E46" t="s">
        <v>10</v>
      </c>
      <c r="F46" t="s">
        <v>11</v>
      </c>
      <c r="G46" t="s">
        <v>26</v>
      </c>
      <c r="H46" t="s">
        <v>27</v>
      </c>
      <c r="I46">
        <v>0</v>
      </c>
      <c r="K46">
        <v>10</v>
      </c>
    </row>
    <row r="47" spans="2:11" x14ac:dyDescent="0.25">
      <c r="B47" t="s">
        <v>409</v>
      </c>
      <c r="C47" s="4">
        <v>45254.625162037039</v>
      </c>
      <c r="D47" t="s">
        <v>28</v>
      </c>
      <c r="E47" t="s">
        <v>10</v>
      </c>
      <c r="F47" t="s">
        <v>11</v>
      </c>
      <c r="G47" t="s">
        <v>29</v>
      </c>
      <c r="H47" t="s">
        <v>30</v>
      </c>
      <c r="I47">
        <v>2</v>
      </c>
      <c r="K47">
        <v>10</v>
      </c>
    </row>
    <row r="48" spans="2:11" x14ac:dyDescent="0.25">
      <c r="B48" t="s">
        <v>409</v>
      </c>
      <c r="C48" s="4">
        <v>45254.625162037039</v>
      </c>
      <c r="D48" t="s">
        <v>31</v>
      </c>
      <c r="E48" t="s">
        <v>15</v>
      </c>
      <c r="F48" t="s">
        <v>32</v>
      </c>
      <c r="G48" t="s">
        <v>33</v>
      </c>
      <c r="H48" t="s">
        <v>435</v>
      </c>
      <c r="I48">
        <v>205</v>
      </c>
      <c r="K48">
        <v>10</v>
      </c>
    </row>
    <row r="49" spans="2:11" x14ac:dyDescent="0.25">
      <c r="B49" t="s">
        <v>409</v>
      </c>
      <c r="C49" s="4">
        <v>45254.625162037039</v>
      </c>
      <c r="D49" t="s">
        <v>35</v>
      </c>
      <c r="E49" t="s">
        <v>15</v>
      </c>
      <c r="F49" t="s">
        <v>11</v>
      </c>
      <c r="G49" t="s">
        <v>36</v>
      </c>
      <c r="H49" t="s">
        <v>156</v>
      </c>
      <c r="I49">
        <v>28</v>
      </c>
      <c r="K49">
        <v>10</v>
      </c>
    </row>
    <row r="50" spans="2:11" x14ac:dyDescent="0.25">
      <c r="B50" t="s">
        <v>409</v>
      </c>
      <c r="C50" s="4">
        <v>45254.625162037039</v>
      </c>
      <c r="D50" t="s">
        <v>38</v>
      </c>
      <c r="E50" t="s">
        <v>10</v>
      </c>
      <c r="F50" t="s">
        <v>11</v>
      </c>
      <c r="G50" t="s">
        <v>39</v>
      </c>
      <c r="H50" t="s">
        <v>40</v>
      </c>
      <c r="I50">
        <v>0</v>
      </c>
      <c r="K50">
        <v>10</v>
      </c>
    </row>
    <row r="51" spans="2:11" x14ac:dyDescent="0.25">
      <c r="B51" t="s">
        <v>409</v>
      </c>
      <c r="C51" s="4">
        <v>45254.625162037039</v>
      </c>
      <c r="D51" t="s">
        <v>41</v>
      </c>
      <c r="E51" t="s">
        <v>15</v>
      </c>
      <c r="F51" t="s">
        <v>11</v>
      </c>
      <c r="G51" t="s">
        <v>42</v>
      </c>
      <c r="H51" t="s">
        <v>43</v>
      </c>
      <c r="I51">
        <v>1</v>
      </c>
      <c r="J51" t="s">
        <v>44</v>
      </c>
      <c r="K51">
        <v>10</v>
      </c>
    </row>
    <row r="52" spans="2:11" x14ac:dyDescent="0.25">
      <c r="B52" t="s">
        <v>409</v>
      </c>
      <c r="C52" s="4">
        <v>45254.625162037039</v>
      </c>
      <c r="D52" t="s">
        <v>45</v>
      </c>
      <c r="E52" t="s">
        <v>10</v>
      </c>
      <c r="F52" t="s">
        <v>11</v>
      </c>
      <c r="G52" t="s">
        <v>46</v>
      </c>
      <c r="H52" t="s">
        <v>47</v>
      </c>
      <c r="I52">
        <v>1</v>
      </c>
      <c r="J52" t="s">
        <v>434</v>
      </c>
      <c r="K52">
        <v>10</v>
      </c>
    </row>
    <row r="53" spans="2:11" x14ac:dyDescent="0.25">
      <c r="B53" t="s">
        <v>409</v>
      </c>
      <c r="C53" s="4">
        <v>45254.625162037039</v>
      </c>
      <c r="D53" t="s">
        <v>49</v>
      </c>
      <c r="E53" t="s">
        <v>10</v>
      </c>
      <c r="F53" t="s">
        <v>11</v>
      </c>
      <c r="G53" t="s">
        <v>39</v>
      </c>
      <c r="H53" t="s">
        <v>50</v>
      </c>
      <c r="I53">
        <v>8</v>
      </c>
      <c r="K53">
        <v>10</v>
      </c>
    </row>
    <row r="54" spans="2:11" x14ac:dyDescent="0.25">
      <c r="B54" t="s">
        <v>409</v>
      </c>
      <c r="C54" s="4">
        <v>45254.625162037039</v>
      </c>
      <c r="D54" t="s">
        <v>51</v>
      </c>
      <c r="E54" t="s">
        <v>10</v>
      </c>
      <c r="F54" t="s">
        <v>11</v>
      </c>
      <c r="G54" t="s">
        <v>39</v>
      </c>
      <c r="H54" t="s">
        <v>52</v>
      </c>
      <c r="I54">
        <v>5</v>
      </c>
      <c r="K54">
        <v>10</v>
      </c>
    </row>
    <row r="55" spans="2:11" x14ac:dyDescent="0.25">
      <c r="B55" t="s">
        <v>409</v>
      </c>
      <c r="C55" s="4">
        <v>45254.625162037039</v>
      </c>
      <c r="D55" t="s">
        <v>53</v>
      </c>
      <c r="E55" t="s">
        <v>10</v>
      </c>
      <c r="F55" t="s">
        <v>11</v>
      </c>
      <c r="H55" t="s">
        <v>54</v>
      </c>
      <c r="I55">
        <v>5</v>
      </c>
      <c r="K55">
        <v>10</v>
      </c>
    </row>
    <row r="56" spans="2:11" x14ac:dyDescent="0.25">
      <c r="B56" t="s">
        <v>409</v>
      </c>
      <c r="C56" s="4">
        <v>45254.625162037039</v>
      </c>
      <c r="D56" t="s">
        <v>55</v>
      </c>
      <c r="E56" t="s">
        <v>10</v>
      </c>
      <c r="F56" t="s">
        <v>11</v>
      </c>
      <c r="H56" t="s">
        <v>56</v>
      </c>
      <c r="I56">
        <v>8</v>
      </c>
      <c r="K56">
        <v>10</v>
      </c>
    </row>
    <row r="57" spans="2:11" x14ac:dyDescent="0.25">
      <c r="B57" t="s">
        <v>409</v>
      </c>
      <c r="C57" s="4">
        <v>45254.625162037039</v>
      </c>
      <c r="D57" t="s">
        <v>57</v>
      </c>
      <c r="E57" t="s">
        <v>10</v>
      </c>
      <c r="F57" t="s">
        <v>11</v>
      </c>
      <c r="H57" t="s">
        <v>58</v>
      </c>
      <c r="I57">
        <v>1</v>
      </c>
      <c r="K57">
        <v>10</v>
      </c>
    </row>
    <row r="58" spans="2:11" x14ac:dyDescent="0.25">
      <c r="B58" t="s">
        <v>409</v>
      </c>
      <c r="C58" s="4">
        <v>45254.625162037039</v>
      </c>
      <c r="D58" t="s">
        <v>59</v>
      </c>
      <c r="E58" t="s">
        <v>10</v>
      </c>
      <c r="F58" t="s">
        <v>11</v>
      </c>
      <c r="H58" t="s">
        <v>60</v>
      </c>
      <c r="I58">
        <v>1</v>
      </c>
      <c r="K58">
        <v>10</v>
      </c>
    </row>
    <row r="59" spans="2:11" x14ac:dyDescent="0.25">
      <c r="B59" t="s">
        <v>409</v>
      </c>
      <c r="C59" s="4">
        <v>45254.625162037039</v>
      </c>
      <c r="D59" t="s">
        <v>67</v>
      </c>
      <c r="E59" t="s">
        <v>10</v>
      </c>
      <c r="F59" t="s">
        <v>11</v>
      </c>
      <c r="G59" t="s">
        <v>62</v>
      </c>
      <c r="H59" t="s">
        <v>68</v>
      </c>
      <c r="I59">
        <v>29</v>
      </c>
      <c r="K59">
        <v>10</v>
      </c>
    </row>
    <row r="60" spans="2:11" x14ac:dyDescent="0.25">
      <c r="B60" t="s">
        <v>409</v>
      </c>
      <c r="C60" s="4">
        <v>45254.625162037039</v>
      </c>
      <c r="D60" t="s">
        <v>69</v>
      </c>
      <c r="E60" t="s">
        <v>10</v>
      </c>
      <c r="F60" t="s">
        <v>11</v>
      </c>
      <c r="G60" t="s">
        <v>62</v>
      </c>
      <c r="H60" t="s">
        <v>70</v>
      </c>
      <c r="I60">
        <v>5</v>
      </c>
      <c r="K60">
        <v>10</v>
      </c>
    </row>
    <row r="61" spans="2:11" x14ac:dyDescent="0.25">
      <c r="B61" t="s">
        <v>409</v>
      </c>
      <c r="C61" s="4">
        <v>45254.625162037039</v>
      </c>
      <c r="D61" t="s">
        <v>71</v>
      </c>
      <c r="E61" t="s">
        <v>10</v>
      </c>
      <c r="F61" t="s">
        <v>11</v>
      </c>
      <c r="G61" t="s">
        <v>36</v>
      </c>
      <c r="H61" t="s">
        <v>72</v>
      </c>
      <c r="I61">
        <v>149</v>
      </c>
      <c r="K61">
        <v>10</v>
      </c>
    </row>
    <row r="62" spans="2:11" x14ac:dyDescent="0.25">
      <c r="B62" t="s">
        <v>409</v>
      </c>
      <c r="C62" s="4">
        <v>45254.625162037039</v>
      </c>
      <c r="D62" t="s">
        <v>73</v>
      </c>
      <c r="E62" t="s">
        <v>10</v>
      </c>
      <c r="F62" t="s">
        <v>11</v>
      </c>
      <c r="G62" t="s">
        <v>62</v>
      </c>
      <c r="H62" t="s">
        <v>74</v>
      </c>
      <c r="I62">
        <v>64</v>
      </c>
      <c r="K62">
        <v>10</v>
      </c>
    </row>
    <row r="63" spans="2:11" x14ac:dyDescent="0.25">
      <c r="B63" t="s">
        <v>409</v>
      </c>
      <c r="C63" s="4">
        <v>45254.625162037039</v>
      </c>
      <c r="D63" t="s">
        <v>75</v>
      </c>
      <c r="E63" t="s">
        <v>10</v>
      </c>
      <c r="F63" t="s">
        <v>32</v>
      </c>
      <c r="G63" t="s">
        <v>76</v>
      </c>
      <c r="H63" t="s">
        <v>77</v>
      </c>
      <c r="I63">
        <v>1</v>
      </c>
      <c r="K63">
        <v>10</v>
      </c>
    </row>
    <row r="64" spans="2:11" x14ac:dyDescent="0.25">
      <c r="B64" t="s">
        <v>409</v>
      </c>
      <c r="C64" s="4">
        <v>45254.625162037039</v>
      </c>
      <c r="D64" t="s">
        <v>78</v>
      </c>
      <c r="E64" t="s">
        <v>10</v>
      </c>
      <c r="F64" t="s">
        <v>32</v>
      </c>
      <c r="G64" t="s">
        <v>79</v>
      </c>
      <c r="H64" t="s">
        <v>80</v>
      </c>
      <c r="I64">
        <v>5</v>
      </c>
      <c r="K64">
        <v>10</v>
      </c>
    </row>
    <row r="65" spans="2:11" x14ac:dyDescent="0.25">
      <c r="B65" t="s">
        <v>409</v>
      </c>
      <c r="C65" s="4">
        <v>45254.625162037039</v>
      </c>
      <c r="D65" t="s">
        <v>119</v>
      </c>
      <c r="E65" t="s">
        <v>15</v>
      </c>
      <c r="F65" t="s">
        <v>22</v>
      </c>
      <c r="G65" t="s">
        <v>120</v>
      </c>
      <c r="H65" t="s">
        <v>134</v>
      </c>
      <c r="I65">
        <v>2</v>
      </c>
      <c r="K65">
        <v>10</v>
      </c>
    </row>
    <row r="66" spans="2:11" x14ac:dyDescent="0.25">
      <c r="B66" t="s">
        <v>409</v>
      </c>
      <c r="C66" s="4">
        <v>45254.625162037039</v>
      </c>
      <c r="D66" t="s">
        <v>83</v>
      </c>
      <c r="E66" t="s">
        <v>10</v>
      </c>
      <c r="F66" t="s">
        <v>11</v>
      </c>
      <c r="G66" t="s">
        <v>84</v>
      </c>
      <c r="H66" t="s">
        <v>85</v>
      </c>
      <c r="I66">
        <v>1</v>
      </c>
      <c r="K66">
        <v>10</v>
      </c>
    </row>
    <row r="67" spans="2:11" x14ac:dyDescent="0.25">
      <c r="B67" t="s">
        <v>409</v>
      </c>
      <c r="C67" s="4">
        <v>45254.625162037039</v>
      </c>
      <c r="D67" t="s">
        <v>86</v>
      </c>
      <c r="E67" t="s">
        <v>10</v>
      </c>
      <c r="F67" t="s">
        <v>32</v>
      </c>
      <c r="G67" t="s">
        <v>87</v>
      </c>
      <c r="H67" t="s">
        <v>88</v>
      </c>
      <c r="I67">
        <v>1</v>
      </c>
      <c r="K67">
        <v>10</v>
      </c>
    </row>
    <row r="68" spans="2:11" x14ac:dyDescent="0.25">
      <c r="B68" t="s">
        <v>409</v>
      </c>
      <c r="C68" s="4">
        <v>45254.625162037039</v>
      </c>
      <c r="D68" t="s">
        <v>135</v>
      </c>
      <c r="E68" t="s">
        <v>10</v>
      </c>
      <c r="F68" t="s">
        <v>32</v>
      </c>
      <c r="G68" t="s">
        <v>39</v>
      </c>
      <c r="H68" t="s">
        <v>136</v>
      </c>
      <c r="I68">
        <v>1</v>
      </c>
      <c r="K68">
        <v>10</v>
      </c>
    </row>
    <row r="69" spans="2:11" x14ac:dyDescent="0.25">
      <c r="B69" t="s">
        <v>409</v>
      </c>
      <c r="C69" s="4">
        <v>45254.625162037039</v>
      </c>
      <c r="D69" t="s">
        <v>89</v>
      </c>
      <c r="E69" t="s">
        <v>10</v>
      </c>
      <c r="F69" t="s">
        <v>32</v>
      </c>
      <c r="G69" t="s">
        <v>39</v>
      </c>
      <c r="H69" t="s">
        <v>90</v>
      </c>
      <c r="I69">
        <v>1</v>
      </c>
      <c r="K69">
        <v>10</v>
      </c>
    </row>
    <row r="70" spans="2:11" x14ac:dyDescent="0.25">
      <c r="B70" t="s">
        <v>409</v>
      </c>
      <c r="C70" s="4">
        <v>45254.625162037039</v>
      </c>
      <c r="D70" t="s">
        <v>91</v>
      </c>
      <c r="E70" t="s">
        <v>10</v>
      </c>
      <c r="F70" t="s">
        <v>32</v>
      </c>
      <c r="G70" t="s">
        <v>39</v>
      </c>
      <c r="H70" t="s">
        <v>92</v>
      </c>
      <c r="I70">
        <v>1</v>
      </c>
      <c r="K70">
        <v>10</v>
      </c>
    </row>
    <row r="71" spans="2:11" x14ac:dyDescent="0.25">
      <c r="B71" t="s">
        <v>409</v>
      </c>
      <c r="C71" s="4">
        <v>45254.625162037039</v>
      </c>
      <c r="D71" t="s">
        <v>93</v>
      </c>
      <c r="E71" t="s">
        <v>10</v>
      </c>
      <c r="F71" t="s">
        <v>32</v>
      </c>
      <c r="G71" t="s">
        <v>87</v>
      </c>
      <c r="H71" t="s">
        <v>94</v>
      </c>
      <c r="I71">
        <v>2</v>
      </c>
      <c r="K71">
        <v>10</v>
      </c>
    </row>
    <row r="72" spans="2:11" x14ac:dyDescent="0.25">
      <c r="B72" t="s">
        <v>409</v>
      </c>
      <c r="C72" s="4">
        <v>45254.625162037039</v>
      </c>
      <c r="D72" t="s">
        <v>95</v>
      </c>
      <c r="E72" t="s">
        <v>10</v>
      </c>
      <c r="F72" t="s">
        <v>32</v>
      </c>
      <c r="G72" t="s">
        <v>39</v>
      </c>
      <c r="H72" t="s">
        <v>96</v>
      </c>
      <c r="I72">
        <v>2</v>
      </c>
      <c r="K72">
        <v>10</v>
      </c>
    </row>
    <row r="73" spans="2:11" x14ac:dyDescent="0.25">
      <c r="B73" t="s">
        <v>409</v>
      </c>
      <c r="C73" s="4">
        <v>45254.625162037039</v>
      </c>
      <c r="D73" t="s">
        <v>97</v>
      </c>
      <c r="E73" t="s">
        <v>10</v>
      </c>
      <c r="F73" t="s">
        <v>32</v>
      </c>
      <c r="G73" t="s">
        <v>39</v>
      </c>
      <c r="H73" t="s">
        <v>98</v>
      </c>
      <c r="I73">
        <v>2</v>
      </c>
      <c r="K73">
        <v>10</v>
      </c>
    </row>
    <row r="74" spans="2:11" x14ac:dyDescent="0.25">
      <c r="B74" t="s">
        <v>409</v>
      </c>
      <c r="C74" s="4">
        <v>45254.625162037039</v>
      </c>
      <c r="D74" t="s">
        <v>99</v>
      </c>
      <c r="E74" t="s">
        <v>10</v>
      </c>
      <c r="F74" t="s">
        <v>32</v>
      </c>
      <c r="G74" t="s">
        <v>39</v>
      </c>
      <c r="H74" t="s">
        <v>100</v>
      </c>
      <c r="I74">
        <v>180</v>
      </c>
      <c r="K74">
        <v>10</v>
      </c>
    </row>
    <row r="75" spans="2:11" x14ac:dyDescent="0.25">
      <c r="B75" t="s">
        <v>409</v>
      </c>
      <c r="C75" s="4">
        <v>45254.625162037039</v>
      </c>
      <c r="D75" t="s">
        <v>101</v>
      </c>
      <c r="E75" t="s">
        <v>10</v>
      </c>
      <c r="F75" t="s">
        <v>32</v>
      </c>
      <c r="G75" t="s">
        <v>39</v>
      </c>
      <c r="H75" t="s">
        <v>102</v>
      </c>
      <c r="I75">
        <v>44</v>
      </c>
      <c r="K75">
        <v>10</v>
      </c>
    </row>
  </sheetData>
  <hyperlinks>
    <hyperlink ref="A2" location="'Síntese Resultados'!A1" display="Voltar para a página Síntese de Resultados" xr:uid="{FB75FC10-ED00-4671-B872-4E29C4015721}"/>
  </hyperlinks>
  <pageMargins left="0.7" right="0.7" top="0.75" bottom="0.75" header="0.3" footer="0.3"/>
  <drawing r:id="rId1"/>
  <tableParts count="1">
    <tablePart r:id="rId2"/>
  </tablePart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11A96-0B32-41D9-ACF8-52A788C1A3BB}">
  <dimension ref="A2:K74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410</v>
      </c>
      <c r="C41" s="4">
        <v>45254.629016203704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20</v>
      </c>
      <c r="K41">
        <v>10</v>
      </c>
    </row>
    <row r="42" spans="2:11" x14ac:dyDescent="0.25">
      <c r="B42" t="s">
        <v>410</v>
      </c>
      <c r="C42" s="4">
        <v>45254.629016203704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410</v>
      </c>
      <c r="C43" s="4">
        <v>45254.629016203704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410</v>
      </c>
      <c r="C44" s="4">
        <v>45254.629016203704</v>
      </c>
      <c r="D44" t="s">
        <v>21</v>
      </c>
      <c r="E44" t="s">
        <v>15</v>
      </c>
      <c r="F44" t="s">
        <v>22</v>
      </c>
      <c r="G44" t="s">
        <v>23</v>
      </c>
      <c r="H44" t="s">
        <v>438</v>
      </c>
      <c r="I44">
        <v>6</v>
      </c>
      <c r="K44">
        <v>10</v>
      </c>
    </row>
    <row r="45" spans="2:11" x14ac:dyDescent="0.25">
      <c r="B45" t="s">
        <v>410</v>
      </c>
      <c r="C45" s="4">
        <v>45254.629016203704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410</v>
      </c>
      <c r="C46" s="4">
        <v>45254.629016203704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410</v>
      </c>
      <c r="C47" s="4">
        <v>45254.629016203704</v>
      </c>
      <c r="D47" t="s">
        <v>31</v>
      </c>
      <c r="E47" t="s">
        <v>15</v>
      </c>
      <c r="F47" t="s">
        <v>32</v>
      </c>
      <c r="G47" t="s">
        <v>33</v>
      </c>
      <c r="H47" t="s">
        <v>439</v>
      </c>
      <c r="I47">
        <v>204</v>
      </c>
      <c r="K47">
        <v>10</v>
      </c>
    </row>
    <row r="48" spans="2:11" x14ac:dyDescent="0.25">
      <c r="B48" t="s">
        <v>410</v>
      </c>
      <c r="C48" s="4">
        <v>45254.629016203704</v>
      </c>
      <c r="D48" t="s">
        <v>35</v>
      </c>
      <c r="E48" t="s">
        <v>15</v>
      </c>
      <c r="F48" t="s">
        <v>11</v>
      </c>
      <c r="G48" t="s">
        <v>36</v>
      </c>
      <c r="H48" t="s">
        <v>117</v>
      </c>
      <c r="I48">
        <v>23</v>
      </c>
      <c r="K48">
        <v>10</v>
      </c>
    </row>
    <row r="49" spans="2:11" x14ac:dyDescent="0.25">
      <c r="B49" t="s">
        <v>410</v>
      </c>
      <c r="C49" s="4">
        <v>45254.629016203704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410</v>
      </c>
      <c r="C50" s="4">
        <v>45254.629016203704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410</v>
      </c>
      <c r="C51" s="4">
        <v>45254.629016203704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440</v>
      </c>
      <c r="K51">
        <v>10</v>
      </c>
    </row>
    <row r="52" spans="2:11" x14ac:dyDescent="0.25">
      <c r="B52" t="s">
        <v>410</v>
      </c>
      <c r="C52" s="4">
        <v>45254.629016203704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6</v>
      </c>
      <c r="K52">
        <v>10</v>
      </c>
    </row>
    <row r="53" spans="2:11" x14ac:dyDescent="0.25">
      <c r="B53" t="s">
        <v>410</v>
      </c>
      <c r="C53" s="4">
        <v>45254.629016203704</v>
      </c>
      <c r="D53" t="s">
        <v>51</v>
      </c>
      <c r="E53" t="s">
        <v>10</v>
      </c>
      <c r="F53" t="s">
        <v>11</v>
      </c>
      <c r="G53" t="s">
        <v>39</v>
      </c>
      <c r="H53" t="s">
        <v>52</v>
      </c>
      <c r="I53">
        <v>5</v>
      </c>
      <c r="K53">
        <v>10</v>
      </c>
    </row>
    <row r="54" spans="2:11" x14ac:dyDescent="0.25">
      <c r="B54" t="s">
        <v>410</v>
      </c>
      <c r="C54" s="4">
        <v>45254.629016203704</v>
      </c>
      <c r="D54" t="s">
        <v>53</v>
      </c>
      <c r="E54" t="s">
        <v>10</v>
      </c>
      <c r="F54" t="s">
        <v>11</v>
      </c>
      <c r="H54" t="s">
        <v>54</v>
      </c>
      <c r="I54">
        <v>5</v>
      </c>
      <c r="K54">
        <v>10</v>
      </c>
    </row>
    <row r="55" spans="2:11" x14ac:dyDescent="0.25">
      <c r="B55" t="s">
        <v>410</v>
      </c>
      <c r="C55" s="4">
        <v>45254.629016203704</v>
      </c>
      <c r="D55" t="s">
        <v>55</v>
      </c>
      <c r="E55" t="s">
        <v>10</v>
      </c>
      <c r="F55" t="s">
        <v>11</v>
      </c>
      <c r="H55" t="s">
        <v>56</v>
      </c>
      <c r="I55">
        <v>8</v>
      </c>
      <c r="K55">
        <v>10</v>
      </c>
    </row>
    <row r="56" spans="2:11" x14ac:dyDescent="0.25">
      <c r="B56" t="s">
        <v>410</v>
      </c>
      <c r="C56" s="4">
        <v>45254.629016203704</v>
      </c>
      <c r="D56" t="s">
        <v>57</v>
      </c>
      <c r="E56" t="s">
        <v>10</v>
      </c>
      <c r="F56" t="s">
        <v>11</v>
      </c>
      <c r="H56" t="s">
        <v>58</v>
      </c>
      <c r="I56">
        <v>1</v>
      </c>
      <c r="K56">
        <v>10</v>
      </c>
    </row>
    <row r="57" spans="2:11" x14ac:dyDescent="0.25">
      <c r="B57" t="s">
        <v>410</v>
      </c>
      <c r="C57" s="4">
        <v>45254.629016203704</v>
      </c>
      <c r="D57" t="s">
        <v>59</v>
      </c>
      <c r="E57" t="s">
        <v>10</v>
      </c>
      <c r="F57" t="s">
        <v>11</v>
      </c>
      <c r="H57" t="s">
        <v>60</v>
      </c>
      <c r="I57">
        <v>1</v>
      </c>
      <c r="K57">
        <v>10</v>
      </c>
    </row>
    <row r="58" spans="2:11" x14ac:dyDescent="0.25">
      <c r="B58" t="s">
        <v>410</v>
      </c>
      <c r="C58" s="4">
        <v>45254.629016203704</v>
      </c>
      <c r="D58" t="s">
        <v>67</v>
      </c>
      <c r="E58" t="s">
        <v>10</v>
      </c>
      <c r="F58" t="s">
        <v>11</v>
      </c>
      <c r="G58" t="s">
        <v>62</v>
      </c>
      <c r="H58" t="s">
        <v>68</v>
      </c>
      <c r="I58">
        <v>28</v>
      </c>
      <c r="K58">
        <v>10</v>
      </c>
    </row>
    <row r="59" spans="2:11" x14ac:dyDescent="0.25">
      <c r="B59" t="s">
        <v>410</v>
      </c>
      <c r="C59" s="4">
        <v>45254.629016203704</v>
      </c>
      <c r="D59" t="s">
        <v>69</v>
      </c>
      <c r="E59" t="s">
        <v>10</v>
      </c>
      <c r="F59" t="s">
        <v>11</v>
      </c>
      <c r="G59" t="s">
        <v>62</v>
      </c>
      <c r="H59" t="s">
        <v>70</v>
      </c>
      <c r="I59">
        <v>5</v>
      </c>
      <c r="K59">
        <v>10</v>
      </c>
    </row>
    <row r="60" spans="2:11" x14ac:dyDescent="0.25">
      <c r="B60" t="s">
        <v>410</v>
      </c>
      <c r="C60" s="4">
        <v>45254.629016203704</v>
      </c>
      <c r="D60" t="s">
        <v>71</v>
      </c>
      <c r="E60" t="s">
        <v>10</v>
      </c>
      <c r="F60" t="s">
        <v>11</v>
      </c>
      <c r="G60" t="s">
        <v>36</v>
      </c>
      <c r="H60" t="s">
        <v>72</v>
      </c>
      <c r="I60">
        <v>148</v>
      </c>
      <c r="K60">
        <v>10</v>
      </c>
    </row>
    <row r="61" spans="2:11" x14ac:dyDescent="0.25">
      <c r="B61" t="s">
        <v>410</v>
      </c>
      <c r="C61" s="4">
        <v>45254.629016203704</v>
      </c>
      <c r="D61" t="s">
        <v>73</v>
      </c>
      <c r="E61" t="s">
        <v>10</v>
      </c>
      <c r="F61" t="s">
        <v>11</v>
      </c>
      <c r="G61" t="s">
        <v>62</v>
      </c>
      <c r="H61" t="s">
        <v>74</v>
      </c>
      <c r="I61">
        <v>69</v>
      </c>
      <c r="K61">
        <v>10</v>
      </c>
    </row>
    <row r="62" spans="2:11" x14ac:dyDescent="0.25">
      <c r="B62" t="s">
        <v>410</v>
      </c>
      <c r="C62" s="4">
        <v>45254.629016203704</v>
      </c>
      <c r="D62" t="s">
        <v>75</v>
      </c>
      <c r="E62" t="s">
        <v>10</v>
      </c>
      <c r="F62" t="s">
        <v>32</v>
      </c>
      <c r="G62" t="s">
        <v>76</v>
      </c>
      <c r="H62" t="s">
        <v>77</v>
      </c>
      <c r="I62">
        <v>1</v>
      </c>
      <c r="K62">
        <v>10</v>
      </c>
    </row>
    <row r="63" spans="2:11" x14ac:dyDescent="0.25">
      <c r="B63" t="s">
        <v>410</v>
      </c>
      <c r="C63" s="4">
        <v>45254.629016203704</v>
      </c>
      <c r="D63" t="s">
        <v>78</v>
      </c>
      <c r="E63" t="s">
        <v>10</v>
      </c>
      <c r="F63" t="s">
        <v>32</v>
      </c>
      <c r="G63" t="s">
        <v>79</v>
      </c>
      <c r="H63" t="s">
        <v>80</v>
      </c>
      <c r="I63">
        <v>5</v>
      </c>
      <c r="K63">
        <v>10</v>
      </c>
    </row>
    <row r="64" spans="2:11" x14ac:dyDescent="0.25">
      <c r="B64" t="s">
        <v>410</v>
      </c>
      <c r="C64" s="4">
        <v>45254.629016203704</v>
      </c>
      <c r="D64" t="s">
        <v>119</v>
      </c>
      <c r="E64" t="s">
        <v>15</v>
      </c>
      <c r="F64" t="s">
        <v>22</v>
      </c>
      <c r="G64" t="s">
        <v>120</v>
      </c>
      <c r="H64" t="s">
        <v>144</v>
      </c>
      <c r="I64">
        <v>1</v>
      </c>
      <c r="K64">
        <v>10</v>
      </c>
    </row>
    <row r="65" spans="2:11" x14ac:dyDescent="0.25">
      <c r="B65" t="s">
        <v>410</v>
      </c>
      <c r="C65" s="4">
        <v>45254.629016203704</v>
      </c>
      <c r="D65" t="s">
        <v>83</v>
      </c>
      <c r="E65" t="s">
        <v>10</v>
      </c>
      <c r="F65" t="s">
        <v>11</v>
      </c>
      <c r="G65" t="s">
        <v>84</v>
      </c>
      <c r="H65" t="s">
        <v>85</v>
      </c>
      <c r="I65">
        <v>1</v>
      </c>
      <c r="K65">
        <v>10</v>
      </c>
    </row>
    <row r="66" spans="2:11" x14ac:dyDescent="0.25">
      <c r="B66" t="s">
        <v>410</v>
      </c>
      <c r="C66" s="4">
        <v>45254.629016203704</v>
      </c>
      <c r="D66" t="s">
        <v>86</v>
      </c>
      <c r="E66" t="s">
        <v>10</v>
      </c>
      <c r="F66" t="s">
        <v>32</v>
      </c>
      <c r="G66" t="s">
        <v>87</v>
      </c>
      <c r="H66" t="s">
        <v>88</v>
      </c>
      <c r="I66">
        <v>1</v>
      </c>
      <c r="K66">
        <v>10</v>
      </c>
    </row>
    <row r="67" spans="2:11" x14ac:dyDescent="0.25">
      <c r="B67" t="s">
        <v>410</v>
      </c>
      <c r="C67" s="4">
        <v>45254.629016203704</v>
      </c>
      <c r="D67" t="s">
        <v>135</v>
      </c>
      <c r="E67" t="s">
        <v>10</v>
      </c>
      <c r="F67" t="s">
        <v>32</v>
      </c>
      <c r="G67" t="s">
        <v>39</v>
      </c>
      <c r="H67" t="s">
        <v>136</v>
      </c>
      <c r="I67">
        <v>1</v>
      </c>
      <c r="K67">
        <v>10</v>
      </c>
    </row>
    <row r="68" spans="2:11" x14ac:dyDescent="0.25">
      <c r="B68" t="s">
        <v>410</v>
      </c>
      <c r="C68" s="4">
        <v>45254.629016203704</v>
      </c>
      <c r="D68" t="s">
        <v>89</v>
      </c>
      <c r="E68" t="s">
        <v>10</v>
      </c>
      <c r="F68" t="s">
        <v>32</v>
      </c>
      <c r="G68" t="s">
        <v>39</v>
      </c>
      <c r="H68" t="s">
        <v>90</v>
      </c>
      <c r="I68">
        <v>1</v>
      </c>
      <c r="K68">
        <v>10</v>
      </c>
    </row>
    <row r="69" spans="2:11" x14ac:dyDescent="0.25">
      <c r="B69" t="s">
        <v>410</v>
      </c>
      <c r="C69" s="4">
        <v>45254.629016203704</v>
      </c>
      <c r="D69" t="s">
        <v>91</v>
      </c>
      <c r="E69" t="s">
        <v>10</v>
      </c>
      <c r="F69" t="s">
        <v>32</v>
      </c>
      <c r="G69" t="s">
        <v>39</v>
      </c>
      <c r="H69" t="s">
        <v>92</v>
      </c>
      <c r="I69">
        <v>1</v>
      </c>
      <c r="K69">
        <v>10</v>
      </c>
    </row>
    <row r="70" spans="2:11" x14ac:dyDescent="0.25">
      <c r="B70" t="s">
        <v>410</v>
      </c>
      <c r="C70" s="4">
        <v>45254.629016203704</v>
      </c>
      <c r="D70" t="s">
        <v>93</v>
      </c>
      <c r="E70" t="s">
        <v>10</v>
      </c>
      <c r="F70" t="s">
        <v>32</v>
      </c>
      <c r="G70" t="s">
        <v>87</v>
      </c>
      <c r="H70" t="s">
        <v>94</v>
      </c>
      <c r="I70">
        <v>2</v>
      </c>
      <c r="K70">
        <v>10</v>
      </c>
    </row>
    <row r="71" spans="2:11" x14ac:dyDescent="0.25">
      <c r="B71" t="s">
        <v>410</v>
      </c>
      <c r="C71" s="4">
        <v>45254.629016203704</v>
      </c>
      <c r="D71" t="s">
        <v>95</v>
      </c>
      <c r="E71" t="s">
        <v>10</v>
      </c>
      <c r="F71" t="s">
        <v>32</v>
      </c>
      <c r="G71" t="s">
        <v>39</v>
      </c>
      <c r="H71" t="s">
        <v>96</v>
      </c>
      <c r="I71">
        <v>2</v>
      </c>
      <c r="K71">
        <v>10</v>
      </c>
    </row>
    <row r="72" spans="2:11" x14ac:dyDescent="0.25">
      <c r="B72" t="s">
        <v>410</v>
      </c>
      <c r="C72" s="4">
        <v>45254.629016203704</v>
      </c>
      <c r="D72" t="s">
        <v>97</v>
      </c>
      <c r="E72" t="s">
        <v>10</v>
      </c>
      <c r="F72" t="s">
        <v>32</v>
      </c>
      <c r="G72" t="s">
        <v>39</v>
      </c>
      <c r="H72" t="s">
        <v>98</v>
      </c>
      <c r="I72">
        <v>2</v>
      </c>
      <c r="K72">
        <v>10</v>
      </c>
    </row>
    <row r="73" spans="2:11" x14ac:dyDescent="0.25">
      <c r="B73" t="s">
        <v>410</v>
      </c>
      <c r="C73" s="4">
        <v>45254.629016203704</v>
      </c>
      <c r="D73" t="s">
        <v>99</v>
      </c>
      <c r="E73" t="s">
        <v>10</v>
      </c>
      <c r="F73" t="s">
        <v>32</v>
      </c>
      <c r="G73" t="s">
        <v>39</v>
      </c>
      <c r="H73" t="s">
        <v>100</v>
      </c>
      <c r="I73">
        <v>187</v>
      </c>
      <c r="K73">
        <v>10</v>
      </c>
    </row>
    <row r="74" spans="2:11" x14ac:dyDescent="0.25">
      <c r="B74" t="s">
        <v>410</v>
      </c>
      <c r="C74" s="4">
        <v>45254.629016203704</v>
      </c>
      <c r="D74" t="s">
        <v>101</v>
      </c>
      <c r="E74" t="s">
        <v>10</v>
      </c>
      <c r="F74" t="s">
        <v>32</v>
      </c>
      <c r="G74" t="s">
        <v>39</v>
      </c>
      <c r="H74" t="s">
        <v>102</v>
      </c>
      <c r="I74">
        <v>43</v>
      </c>
      <c r="K74">
        <v>10</v>
      </c>
    </row>
  </sheetData>
  <hyperlinks>
    <hyperlink ref="A2" location="'Síntese Resultados'!A1" display="Voltar para a página Síntese de Resultados" xr:uid="{082897B3-6675-4103-8E20-A273F191F731}"/>
  </hyperlinks>
  <pageMargins left="0.7" right="0.7" top="0.75" bottom="0.75" header="0.3" footer="0.3"/>
  <drawing r:id="rId1"/>
  <tableParts count="1">
    <tablePart r:id="rId2"/>
  </tablePart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68BB7-CFED-43EC-B1E6-68A7E9F48807}">
  <dimension ref="A2:K75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411</v>
      </c>
      <c r="C41" s="4">
        <v>45254.638136574074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20</v>
      </c>
      <c r="K41">
        <v>10</v>
      </c>
    </row>
    <row r="42" spans="2:11" x14ac:dyDescent="0.25">
      <c r="B42" t="s">
        <v>411</v>
      </c>
      <c r="C42" s="4">
        <v>45254.638136574074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411</v>
      </c>
      <c r="C43" s="4">
        <v>45254.638136574074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411</v>
      </c>
      <c r="C44" s="4">
        <v>45254.638136574074</v>
      </c>
      <c r="D44" t="s">
        <v>21</v>
      </c>
      <c r="E44" t="s">
        <v>15</v>
      </c>
      <c r="F44" t="s">
        <v>22</v>
      </c>
      <c r="G44" t="s">
        <v>23</v>
      </c>
      <c r="H44" t="s">
        <v>443</v>
      </c>
      <c r="I44">
        <v>10</v>
      </c>
      <c r="K44">
        <v>10</v>
      </c>
    </row>
    <row r="45" spans="2:11" x14ac:dyDescent="0.25">
      <c r="B45" t="s">
        <v>411</v>
      </c>
      <c r="C45" s="4">
        <v>45254.638136574074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411</v>
      </c>
      <c r="C46" s="4">
        <v>45254.638136574074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411</v>
      </c>
      <c r="C47" s="4">
        <v>45254.638136574074</v>
      </c>
      <c r="D47" t="s">
        <v>38</v>
      </c>
      <c r="E47" t="s">
        <v>10</v>
      </c>
      <c r="F47" t="s">
        <v>11</v>
      </c>
      <c r="G47" t="s">
        <v>39</v>
      </c>
      <c r="H47" t="s">
        <v>40</v>
      </c>
      <c r="I47">
        <v>0</v>
      </c>
      <c r="K47">
        <v>10</v>
      </c>
    </row>
    <row r="48" spans="2:11" x14ac:dyDescent="0.25">
      <c r="B48" t="s">
        <v>411</v>
      </c>
      <c r="C48" s="4">
        <v>45254.638136574074</v>
      </c>
      <c r="D48" t="s">
        <v>41</v>
      </c>
      <c r="E48" t="s">
        <v>15</v>
      </c>
      <c r="F48" t="s">
        <v>11</v>
      </c>
      <c r="G48" t="s">
        <v>42</v>
      </c>
      <c r="H48" t="s">
        <v>176</v>
      </c>
      <c r="I48">
        <v>1</v>
      </c>
      <c r="J48" t="s">
        <v>177</v>
      </c>
      <c r="K48">
        <v>10</v>
      </c>
    </row>
    <row r="49" spans="2:11" x14ac:dyDescent="0.25">
      <c r="B49" t="s">
        <v>411</v>
      </c>
      <c r="C49" s="4">
        <v>45254.638136574074</v>
      </c>
      <c r="D49" t="s">
        <v>45</v>
      </c>
      <c r="E49" t="s">
        <v>10</v>
      </c>
      <c r="F49" t="s">
        <v>11</v>
      </c>
      <c r="G49" t="s">
        <v>46</v>
      </c>
      <c r="H49" t="s">
        <v>47</v>
      </c>
      <c r="I49">
        <v>1</v>
      </c>
      <c r="J49" t="s">
        <v>444</v>
      </c>
      <c r="K49">
        <v>10</v>
      </c>
    </row>
    <row r="50" spans="2:11" x14ac:dyDescent="0.25">
      <c r="B50" t="s">
        <v>411</v>
      </c>
      <c r="C50" s="4">
        <v>45254.638136574074</v>
      </c>
      <c r="D50" t="s">
        <v>49</v>
      </c>
      <c r="E50" t="s">
        <v>10</v>
      </c>
      <c r="F50" t="s">
        <v>11</v>
      </c>
      <c r="G50" t="s">
        <v>39</v>
      </c>
      <c r="H50" t="s">
        <v>50</v>
      </c>
      <c r="I50">
        <v>10</v>
      </c>
      <c r="K50">
        <v>10</v>
      </c>
    </row>
    <row r="51" spans="2:11" x14ac:dyDescent="0.25">
      <c r="B51" t="s">
        <v>411</v>
      </c>
      <c r="C51" s="4">
        <v>45254.638136574074</v>
      </c>
      <c r="D51" t="s">
        <v>130</v>
      </c>
      <c r="E51" t="s">
        <v>10</v>
      </c>
      <c r="F51" t="s">
        <v>11</v>
      </c>
      <c r="G51" t="s">
        <v>39</v>
      </c>
      <c r="H51" t="s">
        <v>131</v>
      </c>
      <c r="I51">
        <v>5</v>
      </c>
      <c r="K51">
        <v>10</v>
      </c>
    </row>
    <row r="52" spans="2:11" x14ac:dyDescent="0.25">
      <c r="B52" t="s">
        <v>411</v>
      </c>
      <c r="C52" s="4">
        <v>45254.638136574074</v>
      </c>
      <c r="D52" t="s">
        <v>132</v>
      </c>
      <c r="E52" t="s">
        <v>10</v>
      </c>
      <c r="F52" t="s">
        <v>11</v>
      </c>
      <c r="G52" t="s">
        <v>39</v>
      </c>
      <c r="H52" t="s">
        <v>133</v>
      </c>
      <c r="I52">
        <v>1</v>
      </c>
      <c r="K52">
        <v>10</v>
      </c>
    </row>
    <row r="53" spans="2:11" x14ac:dyDescent="0.25">
      <c r="B53" t="s">
        <v>411</v>
      </c>
      <c r="C53" s="4">
        <v>45254.638136574074</v>
      </c>
      <c r="D53" t="s">
        <v>51</v>
      </c>
      <c r="E53" t="s">
        <v>10</v>
      </c>
      <c r="F53" t="s">
        <v>11</v>
      </c>
      <c r="G53" t="s">
        <v>39</v>
      </c>
      <c r="H53" t="s">
        <v>52</v>
      </c>
      <c r="I53">
        <v>16</v>
      </c>
      <c r="K53">
        <v>10</v>
      </c>
    </row>
    <row r="54" spans="2:11" x14ac:dyDescent="0.25">
      <c r="B54" t="s">
        <v>411</v>
      </c>
      <c r="C54" s="4">
        <v>45254.638136574074</v>
      </c>
      <c r="D54" t="s">
        <v>53</v>
      </c>
      <c r="E54" t="s">
        <v>10</v>
      </c>
      <c r="F54" t="s">
        <v>11</v>
      </c>
      <c r="H54" t="s">
        <v>54</v>
      </c>
      <c r="I54">
        <v>16</v>
      </c>
      <c r="K54">
        <v>10</v>
      </c>
    </row>
    <row r="55" spans="2:11" x14ac:dyDescent="0.25">
      <c r="B55" t="s">
        <v>411</v>
      </c>
      <c r="C55" s="4">
        <v>45254.638136574074</v>
      </c>
      <c r="D55" t="s">
        <v>55</v>
      </c>
      <c r="E55" t="s">
        <v>10</v>
      </c>
      <c r="F55" t="s">
        <v>11</v>
      </c>
      <c r="H55" t="s">
        <v>56</v>
      </c>
      <c r="I55">
        <v>17</v>
      </c>
      <c r="K55">
        <v>10</v>
      </c>
    </row>
    <row r="56" spans="2:11" x14ac:dyDescent="0.25">
      <c r="B56" t="s">
        <v>411</v>
      </c>
      <c r="C56" s="4">
        <v>45254.638136574074</v>
      </c>
      <c r="D56" t="s">
        <v>57</v>
      </c>
      <c r="E56" t="s">
        <v>10</v>
      </c>
      <c r="F56" t="s">
        <v>11</v>
      </c>
      <c r="H56" t="s">
        <v>58</v>
      </c>
      <c r="I56">
        <v>1</v>
      </c>
      <c r="K56">
        <v>10</v>
      </c>
    </row>
    <row r="57" spans="2:11" x14ac:dyDescent="0.25">
      <c r="B57" t="s">
        <v>411</v>
      </c>
      <c r="C57" s="4">
        <v>45254.638136574074</v>
      </c>
      <c r="D57" t="s">
        <v>59</v>
      </c>
      <c r="E57" t="s">
        <v>10</v>
      </c>
      <c r="F57" t="s">
        <v>11</v>
      </c>
      <c r="H57" t="s">
        <v>60</v>
      </c>
      <c r="I57">
        <v>1</v>
      </c>
      <c r="K57">
        <v>10</v>
      </c>
    </row>
    <row r="58" spans="2:11" x14ac:dyDescent="0.25">
      <c r="B58" t="s">
        <v>411</v>
      </c>
      <c r="C58" s="4">
        <v>45254.638136574074</v>
      </c>
      <c r="D58" t="s">
        <v>61</v>
      </c>
      <c r="E58" t="s">
        <v>10</v>
      </c>
      <c r="F58" t="s">
        <v>11</v>
      </c>
      <c r="G58" t="s">
        <v>62</v>
      </c>
      <c r="H58" t="s">
        <v>63</v>
      </c>
      <c r="I58">
        <v>5</v>
      </c>
      <c r="K58">
        <v>10</v>
      </c>
    </row>
    <row r="59" spans="2:11" x14ac:dyDescent="0.25">
      <c r="B59" t="s">
        <v>411</v>
      </c>
      <c r="C59" s="4">
        <v>45254.638136574074</v>
      </c>
      <c r="D59" t="s">
        <v>67</v>
      </c>
      <c r="E59" t="s">
        <v>10</v>
      </c>
      <c r="F59" t="s">
        <v>11</v>
      </c>
      <c r="G59" t="s">
        <v>62</v>
      </c>
      <c r="H59" t="s">
        <v>68</v>
      </c>
      <c r="I59">
        <v>28</v>
      </c>
      <c r="K59">
        <v>10</v>
      </c>
    </row>
    <row r="60" spans="2:11" x14ac:dyDescent="0.25">
      <c r="B60" t="s">
        <v>411</v>
      </c>
      <c r="C60" s="4">
        <v>45254.638136574074</v>
      </c>
      <c r="D60" t="s">
        <v>69</v>
      </c>
      <c r="E60" t="s">
        <v>10</v>
      </c>
      <c r="F60" t="s">
        <v>11</v>
      </c>
      <c r="G60" t="s">
        <v>62</v>
      </c>
      <c r="H60" t="s">
        <v>70</v>
      </c>
      <c r="I60">
        <v>11</v>
      </c>
      <c r="K60">
        <v>10</v>
      </c>
    </row>
    <row r="61" spans="2:11" x14ac:dyDescent="0.25">
      <c r="B61" t="s">
        <v>411</v>
      </c>
      <c r="C61" s="4">
        <v>45254.638136574074</v>
      </c>
      <c r="D61" t="s">
        <v>71</v>
      </c>
      <c r="E61" t="s">
        <v>10</v>
      </c>
      <c r="F61" t="s">
        <v>11</v>
      </c>
      <c r="G61" t="s">
        <v>36</v>
      </c>
      <c r="H61" t="s">
        <v>72</v>
      </c>
      <c r="I61">
        <v>33</v>
      </c>
      <c r="K61">
        <v>10</v>
      </c>
    </row>
    <row r="62" spans="2:11" x14ac:dyDescent="0.25">
      <c r="B62" t="s">
        <v>411</v>
      </c>
      <c r="C62" s="4">
        <v>45254.638136574074</v>
      </c>
      <c r="D62" t="s">
        <v>73</v>
      </c>
      <c r="E62" t="s">
        <v>10</v>
      </c>
      <c r="F62" t="s">
        <v>11</v>
      </c>
      <c r="G62" t="s">
        <v>62</v>
      </c>
      <c r="H62" t="s">
        <v>74</v>
      </c>
      <c r="I62">
        <v>68</v>
      </c>
      <c r="K62">
        <v>10</v>
      </c>
    </row>
    <row r="63" spans="2:11" x14ac:dyDescent="0.25">
      <c r="B63" t="s">
        <v>411</v>
      </c>
      <c r="C63" s="4">
        <v>45254.638136574074</v>
      </c>
      <c r="D63" t="s">
        <v>75</v>
      </c>
      <c r="E63" t="s">
        <v>10</v>
      </c>
      <c r="F63" t="s">
        <v>32</v>
      </c>
      <c r="G63" t="s">
        <v>76</v>
      </c>
      <c r="H63" t="s">
        <v>77</v>
      </c>
      <c r="I63">
        <v>1</v>
      </c>
      <c r="K63">
        <v>10</v>
      </c>
    </row>
    <row r="64" spans="2:11" x14ac:dyDescent="0.25">
      <c r="B64" t="s">
        <v>411</v>
      </c>
      <c r="C64" s="4">
        <v>45254.638136574074</v>
      </c>
      <c r="D64" t="s">
        <v>78</v>
      </c>
      <c r="E64" t="s">
        <v>10</v>
      </c>
      <c r="F64" t="s">
        <v>32</v>
      </c>
      <c r="G64" t="s">
        <v>79</v>
      </c>
      <c r="H64" t="s">
        <v>80</v>
      </c>
      <c r="I64">
        <v>16</v>
      </c>
      <c r="K64">
        <v>10</v>
      </c>
    </row>
    <row r="65" spans="2:11" x14ac:dyDescent="0.25">
      <c r="B65" t="s">
        <v>411</v>
      </c>
      <c r="C65" s="4">
        <v>45254.638136574074</v>
      </c>
      <c r="D65" t="s">
        <v>81</v>
      </c>
      <c r="E65" t="s">
        <v>10</v>
      </c>
      <c r="F65" t="s">
        <v>11</v>
      </c>
      <c r="G65" t="s">
        <v>39</v>
      </c>
      <c r="H65" t="s">
        <v>82</v>
      </c>
      <c r="I65">
        <v>3</v>
      </c>
      <c r="K65">
        <v>10</v>
      </c>
    </row>
    <row r="66" spans="2:11" x14ac:dyDescent="0.25">
      <c r="B66" t="s">
        <v>411</v>
      </c>
      <c r="C66" s="4">
        <v>45254.638136574074</v>
      </c>
      <c r="D66" t="s">
        <v>119</v>
      </c>
      <c r="E66" t="s">
        <v>15</v>
      </c>
      <c r="F66" t="s">
        <v>22</v>
      </c>
      <c r="G66" t="s">
        <v>120</v>
      </c>
      <c r="H66" t="s">
        <v>337</v>
      </c>
      <c r="I66">
        <v>4</v>
      </c>
      <c r="K66">
        <v>10</v>
      </c>
    </row>
    <row r="67" spans="2:11" x14ac:dyDescent="0.25">
      <c r="B67" t="s">
        <v>411</v>
      </c>
      <c r="C67" s="4">
        <v>45254.638136574074</v>
      </c>
      <c r="D67" t="s">
        <v>83</v>
      </c>
      <c r="E67" t="s">
        <v>10</v>
      </c>
      <c r="F67" t="s">
        <v>11</v>
      </c>
      <c r="G67" t="s">
        <v>84</v>
      </c>
      <c r="H67" t="s">
        <v>85</v>
      </c>
      <c r="I67">
        <v>1</v>
      </c>
      <c r="K67">
        <v>10</v>
      </c>
    </row>
    <row r="68" spans="2:11" x14ac:dyDescent="0.25">
      <c r="B68" t="s">
        <v>411</v>
      </c>
      <c r="C68" s="4">
        <v>45254.638136574074</v>
      </c>
      <c r="D68" t="s">
        <v>86</v>
      </c>
      <c r="E68" t="s">
        <v>10</v>
      </c>
      <c r="F68" t="s">
        <v>32</v>
      </c>
      <c r="G68" t="s">
        <v>87</v>
      </c>
      <c r="H68" t="s">
        <v>88</v>
      </c>
      <c r="I68">
        <v>1</v>
      </c>
      <c r="K68">
        <v>10</v>
      </c>
    </row>
    <row r="69" spans="2:11" x14ac:dyDescent="0.25">
      <c r="B69" t="s">
        <v>411</v>
      </c>
      <c r="C69" s="4">
        <v>45254.638136574074</v>
      </c>
      <c r="D69" t="s">
        <v>135</v>
      </c>
      <c r="E69" t="s">
        <v>10</v>
      </c>
      <c r="F69" t="s">
        <v>32</v>
      </c>
      <c r="G69" t="s">
        <v>39</v>
      </c>
      <c r="H69" t="s">
        <v>136</v>
      </c>
      <c r="I69">
        <v>1</v>
      </c>
      <c r="K69">
        <v>10</v>
      </c>
    </row>
    <row r="70" spans="2:11" x14ac:dyDescent="0.25">
      <c r="B70" t="s">
        <v>411</v>
      </c>
      <c r="C70" s="4">
        <v>45254.638136574074</v>
      </c>
      <c r="D70" t="s">
        <v>89</v>
      </c>
      <c r="E70" t="s">
        <v>10</v>
      </c>
      <c r="F70" t="s">
        <v>32</v>
      </c>
      <c r="G70" t="s">
        <v>39</v>
      </c>
      <c r="H70" t="s">
        <v>90</v>
      </c>
      <c r="I70">
        <v>1</v>
      </c>
      <c r="K70">
        <v>10</v>
      </c>
    </row>
    <row r="71" spans="2:11" x14ac:dyDescent="0.25">
      <c r="B71" t="s">
        <v>411</v>
      </c>
      <c r="C71" s="4">
        <v>45254.638136574074</v>
      </c>
      <c r="D71" t="s">
        <v>93</v>
      </c>
      <c r="E71" t="s">
        <v>10</v>
      </c>
      <c r="F71" t="s">
        <v>32</v>
      </c>
      <c r="G71" t="s">
        <v>87</v>
      </c>
      <c r="H71" t="s">
        <v>94</v>
      </c>
      <c r="I71">
        <v>1</v>
      </c>
      <c r="K71">
        <v>10</v>
      </c>
    </row>
    <row r="72" spans="2:11" x14ac:dyDescent="0.25">
      <c r="B72" t="s">
        <v>411</v>
      </c>
      <c r="C72" s="4">
        <v>45254.638136574074</v>
      </c>
      <c r="D72" t="s">
        <v>95</v>
      </c>
      <c r="E72" t="s">
        <v>10</v>
      </c>
      <c r="F72" t="s">
        <v>32</v>
      </c>
      <c r="G72" t="s">
        <v>39</v>
      </c>
      <c r="H72" t="s">
        <v>96</v>
      </c>
      <c r="I72">
        <v>1</v>
      </c>
      <c r="K72">
        <v>10</v>
      </c>
    </row>
    <row r="73" spans="2:11" x14ac:dyDescent="0.25">
      <c r="B73" t="s">
        <v>411</v>
      </c>
      <c r="C73" s="4">
        <v>45254.638136574074</v>
      </c>
      <c r="D73" t="s">
        <v>97</v>
      </c>
      <c r="E73" t="s">
        <v>10</v>
      </c>
      <c r="F73" t="s">
        <v>32</v>
      </c>
      <c r="G73" t="s">
        <v>39</v>
      </c>
      <c r="H73" t="s">
        <v>98</v>
      </c>
      <c r="I73">
        <v>1</v>
      </c>
      <c r="K73">
        <v>10</v>
      </c>
    </row>
    <row r="74" spans="2:11" x14ac:dyDescent="0.25">
      <c r="B74" t="s">
        <v>411</v>
      </c>
      <c r="C74" s="4">
        <v>45254.638136574074</v>
      </c>
      <c r="D74" t="s">
        <v>99</v>
      </c>
      <c r="E74" t="s">
        <v>10</v>
      </c>
      <c r="F74" t="s">
        <v>32</v>
      </c>
      <c r="G74" t="s">
        <v>39</v>
      </c>
      <c r="H74" t="s">
        <v>100</v>
      </c>
      <c r="I74">
        <v>98</v>
      </c>
      <c r="K74">
        <v>10</v>
      </c>
    </row>
    <row r="75" spans="2:11" x14ac:dyDescent="0.25">
      <c r="B75" t="s">
        <v>411</v>
      </c>
      <c r="C75" s="4">
        <v>45254.638136574074</v>
      </c>
      <c r="D75" t="s">
        <v>101</v>
      </c>
      <c r="E75" t="s">
        <v>10</v>
      </c>
      <c r="F75" t="s">
        <v>32</v>
      </c>
      <c r="G75" t="s">
        <v>39</v>
      </c>
      <c r="H75" t="s">
        <v>102</v>
      </c>
      <c r="I75">
        <v>18</v>
      </c>
      <c r="K75">
        <v>10</v>
      </c>
    </row>
  </sheetData>
  <hyperlinks>
    <hyperlink ref="A2" location="'Síntese Resultados'!A1" display="Voltar para a página Síntese de Resultados" xr:uid="{A2CD4C45-E89A-4755-ACF2-35F009C67EF3}"/>
  </hyperlinks>
  <pageMargins left="0.7" right="0.7" top="0.75" bottom="0.75" header="0.3" footer="0.3"/>
  <drawing r:id="rId1"/>
  <tableParts count="1">
    <tablePart r:id="rId2"/>
  </tablePart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C84E0-0AAE-418C-925F-8E7E7C28A41B}">
  <dimension ref="A2:K74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412</v>
      </c>
      <c r="C41" s="4">
        <v>45254.646365740744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412</v>
      </c>
      <c r="C42" s="4">
        <v>45254.646365740744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412</v>
      </c>
      <c r="C43" s="4">
        <v>45254.646365740744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412</v>
      </c>
      <c r="C44" s="4">
        <v>45254.646365740744</v>
      </c>
      <c r="D44" t="s">
        <v>21</v>
      </c>
      <c r="E44" t="s">
        <v>15</v>
      </c>
      <c r="F44" t="s">
        <v>22</v>
      </c>
      <c r="G44" t="s">
        <v>23</v>
      </c>
      <c r="H44" t="s">
        <v>24</v>
      </c>
      <c r="I44">
        <v>8</v>
      </c>
      <c r="K44">
        <v>10</v>
      </c>
    </row>
    <row r="45" spans="2:11" x14ac:dyDescent="0.25">
      <c r="B45" t="s">
        <v>412</v>
      </c>
      <c r="C45" s="4">
        <v>45254.646365740744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412</v>
      </c>
      <c r="C46" s="4">
        <v>45254.646365740744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412</v>
      </c>
      <c r="C47" s="4">
        <v>45254.646365740744</v>
      </c>
      <c r="D47" t="s">
        <v>31</v>
      </c>
      <c r="E47" t="s">
        <v>15</v>
      </c>
      <c r="F47" t="s">
        <v>32</v>
      </c>
      <c r="G47" t="s">
        <v>33</v>
      </c>
      <c r="H47" t="s">
        <v>448</v>
      </c>
      <c r="I47">
        <v>256</v>
      </c>
      <c r="K47">
        <v>10</v>
      </c>
    </row>
    <row r="48" spans="2:11" x14ac:dyDescent="0.25">
      <c r="B48" t="s">
        <v>412</v>
      </c>
      <c r="C48" s="4">
        <v>45254.646365740744</v>
      </c>
      <c r="D48" t="s">
        <v>35</v>
      </c>
      <c r="E48" t="s">
        <v>15</v>
      </c>
      <c r="F48" t="s">
        <v>11</v>
      </c>
      <c r="G48" t="s">
        <v>36</v>
      </c>
      <c r="H48" t="s">
        <v>117</v>
      </c>
      <c r="I48">
        <v>23</v>
      </c>
      <c r="K48">
        <v>10</v>
      </c>
    </row>
    <row r="49" spans="2:11" x14ac:dyDescent="0.25">
      <c r="B49" t="s">
        <v>412</v>
      </c>
      <c r="C49" s="4">
        <v>45254.646365740744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412</v>
      </c>
      <c r="C50" s="4">
        <v>45254.646365740744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412</v>
      </c>
      <c r="C51" s="4">
        <v>45254.646365740744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449</v>
      </c>
      <c r="K51">
        <v>10</v>
      </c>
    </row>
    <row r="52" spans="2:11" x14ac:dyDescent="0.25">
      <c r="B52" t="s">
        <v>412</v>
      </c>
      <c r="C52" s="4">
        <v>45254.646365740744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8</v>
      </c>
      <c r="K52">
        <v>10</v>
      </c>
    </row>
    <row r="53" spans="2:11" x14ac:dyDescent="0.25">
      <c r="B53" t="s">
        <v>412</v>
      </c>
      <c r="C53" s="4">
        <v>45254.646365740744</v>
      </c>
      <c r="D53" t="s">
        <v>51</v>
      </c>
      <c r="E53" t="s">
        <v>10</v>
      </c>
      <c r="F53" t="s">
        <v>11</v>
      </c>
      <c r="G53" t="s">
        <v>39</v>
      </c>
      <c r="H53" t="s">
        <v>52</v>
      </c>
      <c r="I53">
        <v>5</v>
      </c>
      <c r="K53">
        <v>10</v>
      </c>
    </row>
    <row r="54" spans="2:11" x14ac:dyDescent="0.25">
      <c r="B54" t="s">
        <v>412</v>
      </c>
      <c r="C54" s="4">
        <v>45254.646365740744</v>
      </c>
      <c r="D54" t="s">
        <v>53</v>
      </c>
      <c r="E54" t="s">
        <v>10</v>
      </c>
      <c r="F54" t="s">
        <v>11</v>
      </c>
      <c r="H54" t="s">
        <v>54</v>
      </c>
      <c r="I54">
        <v>5</v>
      </c>
      <c r="K54">
        <v>10</v>
      </c>
    </row>
    <row r="55" spans="2:11" x14ac:dyDescent="0.25">
      <c r="B55" t="s">
        <v>412</v>
      </c>
      <c r="C55" s="4">
        <v>45254.646365740744</v>
      </c>
      <c r="D55" t="s">
        <v>55</v>
      </c>
      <c r="E55" t="s">
        <v>10</v>
      </c>
      <c r="F55" t="s">
        <v>11</v>
      </c>
      <c r="H55" t="s">
        <v>56</v>
      </c>
      <c r="I55">
        <v>8</v>
      </c>
      <c r="K55">
        <v>10</v>
      </c>
    </row>
    <row r="56" spans="2:11" x14ac:dyDescent="0.25">
      <c r="B56" t="s">
        <v>412</v>
      </c>
      <c r="C56" s="4">
        <v>45254.646365740744</v>
      </c>
      <c r="D56" t="s">
        <v>57</v>
      </c>
      <c r="E56" t="s">
        <v>10</v>
      </c>
      <c r="F56" t="s">
        <v>11</v>
      </c>
      <c r="H56" t="s">
        <v>58</v>
      </c>
      <c r="I56">
        <v>1</v>
      </c>
      <c r="K56">
        <v>10</v>
      </c>
    </row>
    <row r="57" spans="2:11" x14ac:dyDescent="0.25">
      <c r="B57" t="s">
        <v>412</v>
      </c>
      <c r="C57" s="4">
        <v>45254.646365740744</v>
      </c>
      <c r="D57" t="s">
        <v>59</v>
      </c>
      <c r="E57" t="s">
        <v>10</v>
      </c>
      <c r="F57" t="s">
        <v>11</v>
      </c>
      <c r="H57" t="s">
        <v>60</v>
      </c>
      <c r="I57">
        <v>1</v>
      </c>
      <c r="K57">
        <v>10</v>
      </c>
    </row>
    <row r="58" spans="2:11" x14ac:dyDescent="0.25">
      <c r="B58" t="s">
        <v>412</v>
      </c>
      <c r="C58" s="4">
        <v>45254.646365740744</v>
      </c>
      <c r="D58" t="s">
        <v>67</v>
      </c>
      <c r="E58" t="s">
        <v>10</v>
      </c>
      <c r="F58" t="s">
        <v>11</v>
      </c>
      <c r="G58" t="s">
        <v>62</v>
      </c>
      <c r="H58" t="s">
        <v>68</v>
      </c>
      <c r="I58">
        <v>27</v>
      </c>
      <c r="K58">
        <v>10</v>
      </c>
    </row>
    <row r="59" spans="2:11" x14ac:dyDescent="0.25">
      <c r="B59" t="s">
        <v>412</v>
      </c>
      <c r="C59" s="4">
        <v>45254.646365740744</v>
      </c>
      <c r="D59" t="s">
        <v>69</v>
      </c>
      <c r="E59" t="s">
        <v>10</v>
      </c>
      <c r="F59" t="s">
        <v>11</v>
      </c>
      <c r="G59" t="s">
        <v>62</v>
      </c>
      <c r="H59" t="s">
        <v>70</v>
      </c>
      <c r="I59">
        <v>5</v>
      </c>
      <c r="K59">
        <v>10</v>
      </c>
    </row>
    <row r="60" spans="2:11" x14ac:dyDescent="0.25">
      <c r="B60" t="s">
        <v>412</v>
      </c>
      <c r="C60" s="4">
        <v>45254.646365740744</v>
      </c>
      <c r="D60" t="s">
        <v>71</v>
      </c>
      <c r="E60" t="s">
        <v>10</v>
      </c>
      <c r="F60" t="s">
        <v>11</v>
      </c>
      <c r="G60" t="s">
        <v>36</v>
      </c>
      <c r="H60" t="s">
        <v>72</v>
      </c>
      <c r="I60">
        <v>148</v>
      </c>
      <c r="K60">
        <v>10</v>
      </c>
    </row>
    <row r="61" spans="2:11" x14ac:dyDescent="0.25">
      <c r="B61" t="s">
        <v>412</v>
      </c>
      <c r="C61" s="4">
        <v>45254.646365740744</v>
      </c>
      <c r="D61" t="s">
        <v>73</v>
      </c>
      <c r="E61" t="s">
        <v>10</v>
      </c>
      <c r="F61" t="s">
        <v>11</v>
      </c>
      <c r="G61" t="s">
        <v>62</v>
      </c>
      <c r="H61" t="s">
        <v>74</v>
      </c>
      <c r="I61">
        <v>75</v>
      </c>
      <c r="K61">
        <v>10</v>
      </c>
    </row>
    <row r="62" spans="2:11" x14ac:dyDescent="0.25">
      <c r="B62" t="s">
        <v>412</v>
      </c>
      <c r="C62" s="4">
        <v>45254.646365740744</v>
      </c>
      <c r="D62" t="s">
        <v>75</v>
      </c>
      <c r="E62" t="s">
        <v>10</v>
      </c>
      <c r="F62" t="s">
        <v>32</v>
      </c>
      <c r="G62" t="s">
        <v>76</v>
      </c>
      <c r="H62" t="s">
        <v>77</v>
      </c>
      <c r="I62">
        <v>1</v>
      </c>
      <c r="K62">
        <v>10</v>
      </c>
    </row>
    <row r="63" spans="2:11" x14ac:dyDescent="0.25">
      <c r="B63" t="s">
        <v>412</v>
      </c>
      <c r="C63" s="4">
        <v>45254.646365740744</v>
      </c>
      <c r="D63" t="s">
        <v>78</v>
      </c>
      <c r="E63" t="s">
        <v>10</v>
      </c>
      <c r="F63" t="s">
        <v>32</v>
      </c>
      <c r="G63" t="s">
        <v>79</v>
      </c>
      <c r="H63" t="s">
        <v>80</v>
      </c>
      <c r="I63">
        <v>5</v>
      </c>
      <c r="K63">
        <v>10</v>
      </c>
    </row>
    <row r="64" spans="2:11" x14ac:dyDescent="0.25">
      <c r="B64" t="s">
        <v>412</v>
      </c>
      <c r="C64" s="4">
        <v>45254.646365740744</v>
      </c>
      <c r="D64" t="s">
        <v>119</v>
      </c>
      <c r="E64" t="s">
        <v>15</v>
      </c>
      <c r="F64" t="s">
        <v>22</v>
      </c>
      <c r="G64" t="s">
        <v>120</v>
      </c>
      <c r="H64" t="s">
        <v>144</v>
      </c>
      <c r="I64">
        <v>1</v>
      </c>
      <c r="K64">
        <v>10</v>
      </c>
    </row>
    <row r="65" spans="2:11" x14ac:dyDescent="0.25">
      <c r="B65" t="s">
        <v>412</v>
      </c>
      <c r="C65" s="4">
        <v>45254.646365740744</v>
      </c>
      <c r="D65" t="s">
        <v>83</v>
      </c>
      <c r="E65" t="s">
        <v>10</v>
      </c>
      <c r="F65" t="s">
        <v>11</v>
      </c>
      <c r="G65" t="s">
        <v>84</v>
      </c>
      <c r="H65" t="s">
        <v>85</v>
      </c>
      <c r="I65">
        <v>1</v>
      </c>
      <c r="K65">
        <v>10</v>
      </c>
    </row>
    <row r="66" spans="2:11" x14ac:dyDescent="0.25">
      <c r="B66" t="s">
        <v>412</v>
      </c>
      <c r="C66" s="4">
        <v>45254.646365740744</v>
      </c>
      <c r="D66" t="s">
        <v>86</v>
      </c>
      <c r="E66" t="s">
        <v>10</v>
      </c>
      <c r="F66" t="s">
        <v>32</v>
      </c>
      <c r="G66" t="s">
        <v>87</v>
      </c>
      <c r="H66" t="s">
        <v>88</v>
      </c>
      <c r="I66">
        <v>1</v>
      </c>
      <c r="K66">
        <v>10</v>
      </c>
    </row>
    <row r="67" spans="2:11" x14ac:dyDescent="0.25">
      <c r="B67" t="s">
        <v>412</v>
      </c>
      <c r="C67" s="4">
        <v>45254.646365740744</v>
      </c>
      <c r="D67" t="s">
        <v>135</v>
      </c>
      <c r="E67" t="s">
        <v>10</v>
      </c>
      <c r="F67" t="s">
        <v>32</v>
      </c>
      <c r="G67" t="s">
        <v>39</v>
      </c>
      <c r="H67" t="s">
        <v>136</v>
      </c>
      <c r="I67">
        <v>1</v>
      </c>
      <c r="K67">
        <v>10</v>
      </c>
    </row>
    <row r="68" spans="2:11" x14ac:dyDescent="0.25">
      <c r="B68" t="s">
        <v>412</v>
      </c>
      <c r="C68" s="4">
        <v>45254.646365740744</v>
      </c>
      <c r="D68" t="s">
        <v>89</v>
      </c>
      <c r="E68" t="s">
        <v>10</v>
      </c>
      <c r="F68" t="s">
        <v>32</v>
      </c>
      <c r="G68" t="s">
        <v>39</v>
      </c>
      <c r="H68" t="s">
        <v>90</v>
      </c>
      <c r="I68">
        <v>1</v>
      </c>
      <c r="K68">
        <v>10</v>
      </c>
    </row>
    <row r="69" spans="2:11" x14ac:dyDescent="0.25">
      <c r="B69" t="s">
        <v>412</v>
      </c>
      <c r="C69" s="4">
        <v>45254.646365740744</v>
      </c>
      <c r="D69" t="s">
        <v>91</v>
      </c>
      <c r="E69" t="s">
        <v>10</v>
      </c>
      <c r="F69" t="s">
        <v>32</v>
      </c>
      <c r="G69" t="s">
        <v>39</v>
      </c>
      <c r="H69" t="s">
        <v>92</v>
      </c>
      <c r="I69">
        <v>1</v>
      </c>
      <c r="K69">
        <v>10</v>
      </c>
    </row>
    <row r="70" spans="2:11" x14ac:dyDescent="0.25">
      <c r="B70" t="s">
        <v>412</v>
      </c>
      <c r="C70" s="4">
        <v>45254.646365740744</v>
      </c>
      <c r="D70" t="s">
        <v>93</v>
      </c>
      <c r="E70" t="s">
        <v>10</v>
      </c>
      <c r="F70" t="s">
        <v>32</v>
      </c>
      <c r="G70" t="s">
        <v>87</v>
      </c>
      <c r="H70" t="s">
        <v>94</v>
      </c>
      <c r="I70">
        <v>2</v>
      </c>
      <c r="K70">
        <v>10</v>
      </c>
    </row>
    <row r="71" spans="2:11" x14ac:dyDescent="0.25">
      <c r="B71" t="s">
        <v>412</v>
      </c>
      <c r="C71" s="4">
        <v>45254.646365740744</v>
      </c>
      <c r="D71" t="s">
        <v>95</v>
      </c>
      <c r="E71" t="s">
        <v>10</v>
      </c>
      <c r="F71" t="s">
        <v>32</v>
      </c>
      <c r="G71" t="s">
        <v>39</v>
      </c>
      <c r="H71" t="s">
        <v>96</v>
      </c>
      <c r="I71">
        <v>2</v>
      </c>
      <c r="K71">
        <v>10</v>
      </c>
    </row>
    <row r="72" spans="2:11" x14ac:dyDescent="0.25">
      <c r="B72" t="s">
        <v>412</v>
      </c>
      <c r="C72" s="4">
        <v>45254.646365740744</v>
      </c>
      <c r="D72" t="s">
        <v>97</v>
      </c>
      <c r="E72" t="s">
        <v>10</v>
      </c>
      <c r="F72" t="s">
        <v>32</v>
      </c>
      <c r="G72" t="s">
        <v>39</v>
      </c>
      <c r="H72" t="s">
        <v>98</v>
      </c>
      <c r="I72">
        <v>2</v>
      </c>
      <c r="K72">
        <v>10</v>
      </c>
    </row>
    <row r="73" spans="2:11" x14ac:dyDescent="0.25">
      <c r="B73" t="s">
        <v>412</v>
      </c>
      <c r="C73" s="4">
        <v>45254.646365740744</v>
      </c>
      <c r="D73" t="s">
        <v>99</v>
      </c>
      <c r="E73" t="s">
        <v>10</v>
      </c>
      <c r="F73" t="s">
        <v>32</v>
      </c>
      <c r="G73" t="s">
        <v>39</v>
      </c>
      <c r="H73" t="s">
        <v>100</v>
      </c>
      <c r="I73">
        <v>184</v>
      </c>
      <c r="K73">
        <v>10</v>
      </c>
    </row>
    <row r="74" spans="2:11" x14ac:dyDescent="0.25">
      <c r="B74" t="s">
        <v>412</v>
      </c>
      <c r="C74" s="4">
        <v>45254.646365740744</v>
      </c>
      <c r="D74" t="s">
        <v>101</v>
      </c>
      <c r="E74" t="s">
        <v>10</v>
      </c>
      <c r="F74" t="s">
        <v>32</v>
      </c>
      <c r="G74" t="s">
        <v>39</v>
      </c>
      <c r="H74" t="s">
        <v>102</v>
      </c>
      <c r="I74">
        <v>41</v>
      </c>
      <c r="K74">
        <v>10</v>
      </c>
    </row>
  </sheetData>
  <hyperlinks>
    <hyperlink ref="A2" location="'Síntese Resultados'!A1" display="Voltar para a página Síntese de Resultados" xr:uid="{1281E8AA-5E6D-4252-8814-93C6C873548F}"/>
  </hyperlinks>
  <pageMargins left="0.7" right="0.7" top="0.75" bottom="0.75" header="0.3" footer="0.3"/>
  <drawing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DE50D-F271-4A11-9E5B-4960D7A812C3}">
  <dimension ref="A2:K74"/>
  <sheetViews>
    <sheetView workbookViewId="0">
      <selection activeCell="A2" sqref="A2"/>
    </sheetView>
  </sheetViews>
  <sheetFormatPr defaultRowHeight="15" x14ac:dyDescent="0.25"/>
  <cols>
    <col min="2" max="2" width="30" bestFit="1" customWidth="1"/>
    <col min="3" max="3" width="15.85546875" bestFit="1" customWidth="1"/>
    <col min="4" max="4" width="17.7109375" bestFit="1" customWidth="1"/>
    <col min="5" max="5" width="14" bestFit="1" customWidth="1"/>
    <col min="6" max="6" width="24.28515625" bestFit="1" customWidth="1"/>
    <col min="7" max="7" width="9.85546875" customWidth="1"/>
    <col min="8" max="8" width="95.28515625" customWidth="1"/>
    <col min="9" max="9" width="14" customWidth="1"/>
    <col min="11" max="11" width="12.42578125" customWidth="1"/>
  </cols>
  <sheetData>
    <row r="2" spans="1:2" x14ac:dyDescent="0.25">
      <c r="A2" s="3" t="s">
        <v>164</v>
      </c>
    </row>
    <row r="4" spans="1:2" x14ac:dyDescent="0.25">
      <c r="B4" s="3"/>
    </row>
    <row r="40" spans="2:11" s="6" customFormat="1" ht="30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146</v>
      </c>
      <c r="C41" s="4">
        <v>45250.640659722223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20</v>
      </c>
      <c r="K41">
        <v>9.9</v>
      </c>
    </row>
    <row r="42" spans="2:11" x14ac:dyDescent="0.25">
      <c r="B42" t="s">
        <v>146</v>
      </c>
      <c r="C42" s="4">
        <v>45250.640659722223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9.9</v>
      </c>
    </row>
    <row r="43" spans="2:11" x14ac:dyDescent="0.25">
      <c r="B43" t="s">
        <v>146</v>
      </c>
      <c r="C43" s="4">
        <v>45250.640659722223</v>
      </c>
      <c r="D43" t="s">
        <v>19</v>
      </c>
      <c r="E43" t="s">
        <v>15</v>
      </c>
      <c r="F43" t="s">
        <v>11</v>
      </c>
      <c r="G43" t="s">
        <v>17</v>
      </c>
      <c r="H43" t="s">
        <v>148</v>
      </c>
      <c r="I43">
        <v>33</v>
      </c>
      <c r="K43">
        <v>9.9</v>
      </c>
    </row>
    <row r="44" spans="2:11" x14ac:dyDescent="0.25">
      <c r="B44" t="s">
        <v>146</v>
      </c>
      <c r="C44" s="4">
        <v>45250.640659722223</v>
      </c>
      <c r="D44" t="s">
        <v>21</v>
      </c>
      <c r="E44" t="s">
        <v>15</v>
      </c>
      <c r="F44" t="s">
        <v>22</v>
      </c>
      <c r="G44" t="s">
        <v>23</v>
      </c>
      <c r="H44" t="s">
        <v>126</v>
      </c>
      <c r="I44">
        <v>1</v>
      </c>
      <c r="K44">
        <v>9.9</v>
      </c>
    </row>
    <row r="45" spans="2:11" x14ac:dyDescent="0.25">
      <c r="B45" t="s">
        <v>146</v>
      </c>
      <c r="C45" s="4">
        <v>45250.640659722223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9.9</v>
      </c>
    </row>
    <row r="46" spans="2:11" x14ac:dyDescent="0.25">
      <c r="B46" t="s">
        <v>146</v>
      </c>
      <c r="C46" s="4">
        <v>45250.640659722223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9.9</v>
      </c>
    </row>
    <row r="47" spans="2:11" x14ac:dyDescent="0.25">
      <c r="B47" t="s">
        <v>146</v>
      </c>
      <c r="C47" s="4">
        <v>45250.640659722223</v>
      </c>
      <c r="D47" t="s">
        <v>31</v>
      </c>
      <c r="E47" t="s">
        <v>15</v>
      </c>
      <c r="F47" t="s">
        <v>32</v>
      </c>
      <c r="G47" t="s">
        <v>33</v>
      </c>
      <c r="H47" t="s">
        <v>149</v>
      </c>
      <c r="I47">
        <v>636</v>
      </c>
      <c r="K47">
        <v>9.9</v>
      </c>
    </row>
    <row r="48" spans="2:11" x14ac:dyDescent="0.25">
      <c r="B48" t="s">
        <v>146</v>
      </c>
      <c r="C48" s="4">
        <v>45250.640659722223</v>
      </c>
      <c r="D48" t="s">
        <v>35</v>
      </c>
      <c r="E48" t="s">
        <v>15</v>
      </c>
      <c r="F48" t="s">
        <v>11</v>
      </c>
      <c r="G48" t="s">
        <v>36</v>
      </c>
      <c r="H48" t="s">
        <v>150</v>
      </c>
      <c r="I48">
        <v>91</v>
      </c>
      <c r="K48">
        <v>9.9</v>
      </c>
    </row>
    <row r="49" spans="2:11" x14ac:dyDescent="0.25">
      <c r="B49" t="s">
        <v>146</v>
      </c>
      <c r="C49" s="4">
        <v>45250.640659722223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9.9</v>
      </c>
    </row>
    <row r="50" spans="2:11" x14ac:dyDescent="0.25">
      <c r="B50" t="s">
        <v>146</v>
      </c>
      <c r="C50" s="4">
        <v>45250.640659722223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9.9</v>
      </c>
    </row>
    <row r="51" spans="2:11" x14ac:dyDescent="0.25">
      <c r="B51" t="s">
        <v>146</v>
      </c>
      <c r="C51" s="4">
        <v>45250.640659722223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147</v>
      </c>
      <c r="K51">
        <v>9.9</v>
      </c>
    </row>
    <row r="52" spans="2:11" x14ac:dyDescent="0.25">
      <c r="B52" t="s">
        <v>146</v>
      </c>
      <c r="C52" s="4">
        <v>45250.640659722223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1</v>
      </c>
      <c r="K52">
        <v>9.9</v>
      </c>
    </row>
    <row r="53" spans="2:11" x14ac:dyDescent="0.25">
      <c r="B53" t="s">
        <v>146</v>
      </c>
      <c r="C53" s="4">
        <v>45250.640659722223</v>
      </c>
      <c r="D53" t="s">
        <v>132</v>
      </c>
      <c r="E53" t="s">
        <v>10</v>
      </c>
      <c r="F53" t="s">
        <v>11</v>
      </c>
      <c r="G53" t="s">
        <v>39</v>
      </c>
      <c r="H53" t="s">
        <v>133</v>
      </c>
      <c r="I53">
        <v>1</v>
      </c>
      <c r="K53">
        <v>9.9</v>
      </c>
    </row>
    <row r="54" spans="2:11" x14ac:dyDescent="0.25">
      <c r="B54" t="s">
        <v>146</v>
      </c>
      <c r="C54" s="4">
        <v>45250.640659722223</v>
      </c>
      <c r="D54" t="s">
        <v>51</v>
      </c>
      <c r="E54" t="s">
        <v>10</v>
      </c>
      <c r="F54" t="s">
        <v>11</v>
      </c>
      <c r="G54" t="s">
        <v>39</v>
      </c>
      <c r="H54" t="s">
        <v>52</v>
      </c>
      <c r="I54">
        <v>34</v>
      </c>
      <c r="K54">
        <v>9.9</v>
      </c>
    </row>
    <row r="55" spans="2:11" x14ac:dyDescent="0.25">
      <c r="B55" t="s">
        <v>146</v>
      </c>
      <c r="C55" s="4">
        <v>45250.640659722223</v>
      </c>
      <c r="D55" t="s">
        <v>53</v>
      </c>
      <c r="E55" t="s">
        <v>10</v>
      </c>
      <c r="F55" t="s">
        <v>11</v>
      </c>
      <c r="H55" t="s">
        <v>54</v>
      </c>
      <c r="I55">
        <v>34</v>
      </c>
      <c r="K55">
        <v>9.9</v>
      </c>
    </row>
    <row r="56" spans="2:11" x14ac:dyDescent="0.25">
      <c r="B56" t="s">
        <v>146</v>
      </c>
      <c r="C56" s="4">
        <v>45250.640659722223</v>
      </c>
      <c r="D56" t="s">
        <v>55</v>
      </c>
      <c r="E56" t="s">
        <v>10</v>
      </c>
      <c r="F56" t="s">
        <v>11</v>
      </c>
      <c r="H56" t="s">
        <v>56</v>
      </c>
      <c r="I56">
        <v>88</v>
      </c>
      <c r="K56">
        <v>9.9</v>
      </c>
    </row>
    <row r="57" spans="2:11" x14ac:dyDescent="0.25">
      <c r="B57" t="s">
        <v>146</v>
      </c>
      <c r="C57" s="4">
        <v>45250.640659722223</v>
      </c>
      <c r="D57" t="s">
        <v>57</v>
      </c>
      <c r="E57" t="s">
        <v>10</v>
      </c>
      <c r="F57" t="s">
        <v>11</v>
      </c>
      <c r="H57" t="s">
        <v>58</v>
      </c>
      <c r="I57">
        <v>1</v>
      </c>
      <c r="K57">
        <v>9.9</v>
      </c>
    </row>
    <row r="58" spans="2:11" x14ac:dyDescent="0.25">
      <c r="B58" t="s">
        <v>146</v>
      </c>
      <c r="C58" s="4">
        <v>45250.640659722223</v>
      </c>
      <c r="D58" t="s">
        <v>59</v>
      </c>
      <c r="E58" t="s">
        <v>10</v>
      </c>
      <c r="F58" t="s">
        <v>11</v>
      </c>
      <c r="H58" t="s">
        <v>60</v>
      </c>
      <c r="I58">
        <v>1</v>
      </c>
      <c r="K58">
        <v>9.9</v>
      </c>
    </row>
    <row r="59" spans="2:11" x14ac:dyDescent="0.25">
      <c r="B59" t="s">
        <v>146</v>
      </c>
      <c r="C59" s="4">
        <v>45250.640659722223</v>
      </c>
      <c r="D59" t="s">
        <v>61</v>
      </c>
      <c r="E59" t="s">
        <v>10</v>
      </c>
      <c r="F59" t="s">
        <v>11</v>
      </c>
      <c r="G59" t="s">
        <v>62</v>
      </c>
      <c r="H59" t="s">
        <v>63</v>
      </c>
      <c r="I59">
        <v>42</v>
      </c>
      <c r="K59">
        <v>9.9</v>
      </c>
    </row>
    <row r="60" spans="2:11" x14ac:dyDescent="0.25">
      <c r="B60" t="s">
        <v>146</v>
      </c>
      <c r="C60" s="4">
        <v>45250.640659722223</v>
      </c>
      <c r="D60" t="s">
        <v>67</v>
      </c>
      <c r="E60" t="s">
        <v>10</v>
      </c>
      <c r="F60" t="s">
        <v>11</v>
      </c>
      <c r="G60" t="s">
        <v>62</v>
      </c>
      <c r="H60" t="s">
        <v>68</v>
      </c>
      <c r="I60">
        <v>75</v>
      </c>
      <c r="K60">
        <v>9.9</v>
      </c>
    </row>
    <row r="61" spans="2:11" x14ac:dyDescent="0.25">
      <c r="B61" t="s">
        <v>146</v>
      </c>
      <c r="C61" s="4">
        <v>45250.640659722223</v>
      </c>
      <c r="D61" t="s">
        <v>69</v>
      </c>
      <c r="E61" t="s">
        <v>10</v>
      </c>
      <c r="F61" t="s">
        <v>11</v>
      </c>
      <c r="G61" t="s">
        <v>62</v>
      </c>
      <c r="H61" t="s">
        <v>70</v>
      </c>
      <c r="I61">
        <v>20</v>
      </c>
      <c r="K61">
        <v>9.9</v>
      </c>
    </row>
    <row r="62" spans="2:11" x14ac:dyDescent="0.25">
      <c r="B62" t="s">
        <v>146</v>
      </c>
      <c r="C62" s="4">
        <v>45250.640659722223</v>
      </c>
      <c r="D62" t="s">
        <v>71</v>
      </c>
      <c r="E62" t="s">
        <v>10</v>
      </c>
      <c r="F62" t="s">
        <v>11</v>
      </c>
      <c r="G62" t="s">
        <v>36</v>
      </c>
      <c r="H62" t="s">
        <v>72</v>
      </c>
      <c r="I62">
        <v>233</v>
      </c>
      <c r="K62">
        <v>9.9</v>
      </c>
    </row>
    <row r="63" spans="2:11" x14ac:dyDescent="0.25">
      <c r="B63" t="s">
        <v>146</v>
      </c>
      <c r="C63" s="4">
        <v>45250.640659722223</v>
      </c>
      <c r="D63" t="s">
        <v>73</v>
      </c>
      <c r="E63" t="s">
        <v>10</v>
      </c>
      <c r="F63" t="s">
        <v>11</v>
      </c>
      <c r="G63" t="s">
        <v>62</v>
      </c>
      <c r="H63" t="s">
        <v>74</v>
      </c>
      <c r="I63">
        <v>44</v>
      </c>
      <c r="K63">
        <v>9.9</v>
      </c>
    </row>
    <row r="64" spans="2:11" x14ac:dyDescent="0.25">
      <c r="B64" t="s">
        <v>146</v>
      </c>
      <c r="C64" s="4">
        <v>45250.640659722223</v>
      </c>
      <c r="D64" t="s">
        <v>75</v>
      </c>
      <c r="E64" t="s">
        <v>10</v>
      </c>
      <c r="F64" t="s">
        <v>32</v>
      </c>
      <c r="G64" t="s">
        <v>76</v>
      </c>
      <c r="H64" t="s">
        <v>77</v>
      </c>
      <c r="I64">
        <v>1</v>
      </c>
      <c r="K64">
        <v>9.9</v>
      </c>
    </row>
    <row r="65" spans="2:11" x14ac:dyDescent="0.25">
      <c r="B65" t="s">
        <v>146</v>
      </c>
      <c r="C65" s="4">
        <v>45250.640659722223</v>
      </c>
      <c r="D65" t="s">
        <v>78</v>
      </c>
      <c r="E65" t="s">
        <v>10</v>
      </c>
      <c r="F65" t="s">
        <v>32</v>
      </c>
      <c r="G65" t="s">
        <v>79</v>
      </c>
      <c r="H65" t="s">
        <v>80</v>
      </c>
      <c r="I65">
        <v>33</v>
      </c>
      <c r="K65">
        <v>9.9</v>
      </c>
    </row>
    <row r="66" spans="2:11" x14ac:dyDescent="0.25">
      <c r="B66" t="s">
        <v>146</v>
      </c>
      <c r="C66" s="4">
        <v>45250.640659722223</v>
      </c>
      <c r="D66" t="s">
        <v>83</v>
      </c>
      <c r="E66" t="s">
        <v>10</v>
      </c>
      <c r="F66" t="s">
        <v>11</v>
      </c>
      <c r="G66" t="s">
        <v>84</v>
      </c>
      <c r="H66" t="s">
        <v>85</v>
      </c>
      <c r="I66">
        <v>1</v>
      </c>
      <c r="K66">
        <v>9.9</v>
      </c>
    </row>
    <row r="67" spans="2:11" x14ac:dyDescent="0.25">
      <c r="B67" t="s">
        <v>146</v>
      </c>
      <c r="C67" s="4">
        <v>45250.640659722223</v>
      </c>
      <c r="D67" t="s">
        <v>86</v>
      </c>
      <c r="E67" t="s">
        <v>10</v>
      </c>
      <c r="F67" t="s">
        <v>32</v>
      </c>
      <c r="G67" t="s">
        <v>87</v>
      </c>
      <c r="H67" t="s">
        <v>88</v>
      </c>
      <c r="I67">
        <v>1</v>
      </c>
      <c r="K67">
        <v>9.9</v>
      </c>
    </row>
    <row r="68" spans="2:11" x14ac:dyDescent="0.25">
      <c r="B68" t="s">
        <v>146</v>
      </c>
      <c r="C68" s="4">
        <v>45250.640659722223</v>
      </c>
      <c r="D68" t="s">
        <v>89</v>
      </c>
      <c r="E68" t="s">
        <v>10</v>
      </c>
      <c r="F68" t="s">
        <v>32</v>
      </c>
      <c r="G68" t="s">
        <v>39</v>
      </c>
      <c r="H68" t="s">
        <v>90</v>
      </c>
      <c r="I68">
        <v>1</v>
      </c>
      <c r="K68">
        <v>9.9</v>
      </c>
    </row>
    <row r="69" spans="2:11" x14ac:dyDescent="0.25">
      <c r="B69" t="s">
        <v>146</v>
      </c>
      <c r="C69" s="4">
        <v>45250.640659722223</v>
      </c>
      <c r="D69" t="s">
        <v>91</v>
      </c>
      <c r="E69" t="s">
        <v>10</v>
      </c>
      <c r="F69" t="s">
        <v>32</v>
      </c>
      <c r="G69" t="s">
        <v>39</v>
      </c>
      <c r="H69" t="s">
        <v>92</v>
      </c>
      <c r="I69">
        <v>1</v>
      </c>
      <c r="K69">
        <v>9.9</v>
      </c>
    </row>
    <row r="70" spans="2:11" x14ac:dyDescent="0.25">
      <c r="B70" t="s">
        <v>146</v>
      </c>
      <c r="C70" s="4">
        <v>45250.640659722223</v>
      </c>
      <c r="D70" t="s">
        <v>93</v>
      </c>
      <c r="E70" t="s">
        <v>10</v>
      </c>
      <c r="F70" t="s">
        <v>32</v>
      </c>
      <c r="G70" t="s">
        <v>87</v>
      </c>
      <c r="H70" t="s">
        <v>94</v>
      </c>
      <c r="I70">
        <v>2</v>
      </c>
      <c r="K70">
        <v>9.9</v>
      </c>
    </row>
    <row r="71" spans="2:11" x14ac:dyDescent="0.25">
      <c r="B71" t="s">
        <v>146</v>
      </c>
      <c r="C71" s="4">
        <v>45250.640659722223</v>
      </c>
      <c r="D71" t="s">
        <v>95</v>
      </c>
      <c r="E71" t="s">
        <v>10</v>
      </c>
      <c r="F71" t="s">
        <v>32</v>
      </c>
      <c r="G71" t="s">
        <v>39</v>
      </c>
      <c r="H71" t="s">
        <v>96</v>
      </c>
      <c r="I71">
        <v>2</v>
      </c>
      <c r="K71">
        <v>9.9</v>
      </c>
    </row>
    <row r="72" spans="2:11" x14ac:dyDescent="0.25">
      <c r="B72" t="s">
        <v>146</v>
      </c>
      <c r="C72" s="4">
        <v>45250.640659722223</v>
      </c>
      <c r="D72" t="s">
        <v>97</v>
      </c>
      <c r="E72" t="s">
        <v>10</v>
      </c>
      <c r="F72" t="s">
        <v>32</v>
      </c>
      <c r="G72" t="s">
        <v>39</v>
      </c>
      <c r="H72" t="s">
        <v>98</v>
      </c>
      <c r="I72">
        <v>2</v>
      </c>
      <c r="K72">
        <v>9.9</v>
      </c>
    </row>
    <row r="73" spans="2:11" x14ac:dyDescent="0.25">
      <c r="B73" t="s">
        <v>146</v>
      </c>
      <c r="C73" s="4">
        <v>45250.640659722223</v>
      </c>
      <c r="D73" t="s">
        <v>99</v>
      </c>
      <c r="E73" t="s">
        <v>10</v>
      </c>
      <c r="F73" t="s">
        <v>32</v>
      </c>
      <c r="G73" t="s">
        <v>39</v>
      </c>
      <c r="H73" t="s">
        <v>100</v>
      </c>
      <c r="I73">
        <v>210</v>
      </c>
      <c r="K73">
        <v>9.9</v>
      </c>
    </row>
    <row r="74" spans="2:11" x14ac:dyDescent="0.25">
      <c r="B74" t="s">
        <v>146</v>
      </c>
      <c r="C74" s="4">
        <v>45250.640659722223</v>
      </c>
      <c r="D74" t="s">
        <v>101</v>
      </c>
      <c r="E74" t="s">
        <v>10</v>
      </c>
      <c r="F74" t="s">
        <v>32</v>
      </c>
      <c r="G74" t="s">
        <v>39</v>
      </c>
      <c r="H74" t="s">
        <v>102</v>
      </c>
      <c r="I74">
        <v>50</v>
      </c>
      <c r="K74">
        <v>9.9</v>
      </c>
    </row>
  </sheetData>
  <hyperlinks>
    <hyperlink ref="A2" location="'Síntese Resultados'!A1" display="Voltar para a página Síntese de Resultados" xr:uid="{085EFF1F-0EE9-485D-B5DD-2DA703CCEC1B}"/>
  </hyperlink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118FB-3F54-4A4C-B1EB-36FEA5CC3301}">
  <dimension ref="A2:K74"/>
  <sheetViews>
    <sheetView workbookViewId="0">
      <selection activeCell="B4" sqref="B4"/>
    </sheetView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413</v>
      </c>
      <c r="C41" s="4">
        <v>45254.649525462963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20</v>
      </c>
      <c r="K41">
        <v>10</v>
      </c>
    </row>
    <row r="42" spans="2:11" x14ac:dyDescent="0.25">
      <c r="B42" t="s">
        <v>413</v>
      </c>
      <c r="C42" s="4">
        <v>45254.649525462963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413</v>
      </c>
      <c r="C43" s="4">
        <v>45254.649525462963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413</v>
      </c>
      <c r="C44" s="4">
        <v>45254.649525462963</v>
      </c>
      <c r="D44" t="s">
        <v>21</v>
      </c>
      <c r="E44" t="s">
        <v>15</v>
      </c>
      <c r="F44" t="s">
        <v>22</v>
      </c>
      <c r="G44" t="s">
        <v>23</v>
      </c>
      <c r="H44" t="s">
        <v>115</v>
      </c>
      <c r="I44">
        <v>7</v>
      </c>
      <c r="K44">
        <v>10</v>
      </c>
    </row>
    <row r="45" spans="2:11" x14ac:dyDescent="0.25">
      <c r="B45" t="s">
        <v>413</v>
      </c>
      <c r="C45" s="4">
        <v>45254.649525462963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413</v>
      </c>
      <c r="C46" s="4">
        <v>45254.649525462963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413</v>
      </c>
      <c r="C47" s="4">
        <v>45254.649525462963</v>
      </c>
      <c r="D47" t="s">
        <v>31</v>
      </c>
      <c r="E47" t="s">
        <v>15</v>
      </c>
      <c r="F47" t="s">
        <v>32</v>
      </c>
      <c r="G47" t="s">
        <v>33</v>
      </c>
      <c r="H47" t="s">
        <v>452</v>
      </c>
      <c r="I47">
        <v>188</v>
      </c>
      <c r="K47">
        <v>10</v>
      </c>
    </row>
    <row r="48" spans="2:11" x14ac:dyDescent="0.25">
      <c r="B48" t="s">
        <v>413</v>
      </c>
      <c r="C48" s="4">
        <v>45254.649525462963</v>
      </c>
      <c r="D48" t="s">
        <v>254</v>
      </c>
      <c r="E48" t="s">
        <v>10</v>
      </c>
      <c r="F48" t="s">
        <v>11</v>
      </c>
      <c r="G48" t="s">
        <v>36</v>
      </c>
      <c r="H48" t="s">
        <v>255</v>
      </c>
      <c r="I48">
        <v>0</v>
      </c>
      <c r="K48">
        <v>10</v>
      </c>
    </row>
    <row r="49" spans="2:11" x14ac:dyDescent="0.25">
      <c r="B49" t="s">
        <v>413</v>
      </c>
      <c r="C49" s="4">
        <v>45254.649525462963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413</v>
      </c>
      <c r="C50" s="4">
        <v>45254.649525462963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413</v>
      </c>
      <c r="C51" s="4">
        <v>45254.649525462963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453</v>
      </c>
      <c r="K51">
        <v>10</v>
      </c>
    </row>
    <row r="52" spans="2:11" x14ac:dyDescent="0.25">
      <c r="B52" t="s">
        <v>413</v>
      </c>
      <c r="C52" s="4">
        <v>45254.649525462963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7</v>
      </c>
      <c r="K52">
        <v>10</v>
      </c>
    </row>
    <row r="53" spans="2:11" x14ac:dyDescent="0.25">
      <c r="B53" t="s">
        <v>413</v>
      </c>
      <c r="C53" s="4">
        <v>45254.649525462963</v>
      </c>
      <c r="D53" t="s">
        <v>51</v>
      </c>
      <c r="E53" t="s">
        <v>10</v>
      </c>
      <c r="F53" t="s">
        <v>11</v>
      </c>
      <c r="G53" t="s">
        <v>39</v>
      </c>
      <c r="H53" t="s">
        <v>52</v>
      </c>
      <c r="I53">
        <v>5</v>
      </c>
      <c r="K53">
        <v>10</v>
      </c>
    </row>
    <row r="54" spans="2:11" x14ac:dyDescent="0.25">
      <c r="B54" t="s">
        <v>413</v>
      </c>
      <c r="C54" s="4">
        <v>45254.649525462963</v>
      </c>
      <c r="D54" t="s">
        <v>53</v>
      </c>
      <c r="E54" t="s">
        <v>10</v>
      </c>
      <c r="F54" t="s">
        <v>11</v>
      </c>
      <c r="H54" t="s">
        <v>54</v>
      </c>
      <c r="I54">
        <v>5</v>
      </c>
      <c r="K54">
        <v>10</v>
      </c>
    </row>
    <row r="55" spans="2:11" x14ac:dyDescent="0.25">
      <c r="B55" t="s">
        <v>413</v>
      </c>
      <c r="C55" s="4">
        <v>45254.649525462963</v>
      </c>
      <c r="D55" t="s">
        <v>55</v>
      </c>
      <c r="E55" t="s">
        <v>10</v>
      </c>
      <c r="F55" t="s">
        <v>11</v>
      </c>
      <c r="H55" t="s">
        <v>56</v>
      </c>
      <c r="I55">
        <v>8</v>
      </c>
      <c r="K55">
        <v>10</v>
      </c>
    </row>
    <row r="56" spans="2:11" x14ac:dyDescent="0.25">
      <c r="B56" t="s">
        <v>413</v>
      </c>
      <c r="C56" s="4">
        <v>45254.649525462963</v>
      </c>
      <c r="D56" t="s">
        <v>57</v>
      </c>
      <c r="E56" t="s">
        <v>10</v>
      </c>
      <c r="F56" t="s">
        <v>11</v>
      </c>
      <c r="H56" t="s">
        <v>58</v>
      </c>
      <c r="I56">
        <v>1</v>
      </c>
      <c r="K56">
        <v>10</v>
      </c>
    </row>
    <row r="57" spans="2:11" x14ac:dyDescent="0.25">
      <c r="B57" t="s">
        <v>413</v>
      </c>
      <c r="C57" s="4">
        <v>45254.649525462963</v>
      </c>
      <c r="D57" t="s">
        <v>59</v>
      </c>
      <c r="E57" t="s">
        <v>10</v>
      </c>
      <c r="F57" t="s">
        <v>11</v>
      </c>
      <c r="H57" t="s">
        <v>60</v>
      </c>
      <c r="I57">
        <v>1</v>
      </c>
      <c r="K57">
        <v>10</v>
      </c>
    </row>
    <row r="58" spans="2:11" x14ac:dyDescent="0.25">
      <c r="B58" t="s">
        <v>413</v>
      </c>
      <c r="C58" s="4">
        <v>45254.649525462963</v>
      </c>
      <c r="D58" t="s">
        <v>67</v>
      </c>
      <c r="E58" t="s">
        <v>10</v>
      </c>
      <c r="F58" t="s">
        <v>11</v>
      </c>
      <c r="G58" t="s">
        <v>62</v>
      </c>
      <c r="H58" t="s">
        <v>68</v>
      </c>
      <c r="I58">
        <v>28</v>
      </c>
      <c r="K58">
        <v>10</v>
      </c>
    </row>
    <row r="59" spans="2:11" x14ac:dyDescent="0.25">
      <c r="B59" t="s">
        <v>413</v>
      </c>
      <c r="C59" s="4">
        <v>45254.649525462963</v>
      </c>
      <c r="D59" t="s">
        <v>69</v>
      </c>
      <c r="E59" t="s">
        <v>10</v>
      </c>
      <c r="F59" t="s">
        <v>11</v>
      </c>
      <c r="G59" t="s">
        <v>62</v>
      </c>
      <c r="H59" t="s">
        <v>70</v>
      </c>
      <c r="I59">
        <v>5</v>
      </c>
      <c r="K59">
        <v>10</v>
      </c>
    </row>
    <row r="60" spans="2:11" x14ac:dyDescent="0.25">
      <c r="B60" t="s">
        <v>413</v>
      </c>
      <c r="C60" s="4">
        <v>45254.649525462963</v>
      </c>
      <c r="D60" t="s">
        <v>71</v>
      </c>
      <c r="E60" t="s">
        <v>10</v>
      </c>
      <c r="F60" t="s">
        <v>11</v>
      </c>
      <c r="G60" t="s">
        <v>36</v>
      </c>
      <c r="H60" t="s">
        <v>72</v>
      </c>
      <c r="I60">
        <v>148</v>
      </c>
      <c r="K60">
        <v>10</v>
      </c>
    </row>
    <row r="61" spans="2:11" x14ac:dyDescent="0.25">
      <c r="B61" t="s">
        <v>413</v>
      </c>
      <c r="C61" s="4">
        <v>45254.649525462963</v>
      </c>
      <c r="D61" t="s">
        <v>73</v>
      </c>
      <c r="E61" t="s">
        <v>10</v>
      </c>
      <c r="F61" t="s">
        <v>11</v>
      </c>
      <c r="G61" t="s">
        <v>62</v>
      </c>
      <c r="H61" t="s">
        <v>74</v>
      </c>
      <c r="I61">
        <v>59</v>
      </c>
      <c r="K61">
        <v>10</v>
      </c>
    </row>
    <row r="62" spans="2:11" x14ac:dyDescent="0.25">
      <c r="B62" t="s">
        <v>413</v>
      </c>
      <c r="C62" s="4">
        <v>45254.649525462963</v>
      </c>
      <c r="D62" t="s">
        <v>75</v>
      </c>
      <c r="E62" t="s">
        <v>10</v>
      </c>
      <c r="F62" t="s">
        <v>32</v>
      </c>
      <c r="G62" t="s">
        <v>76</v>
      </c>
      <c r="H62" t="s">
        <v>77</v>
      </c>
      <c r="I62">
        <v>1</v>
      </c>
      <c r="K62">
        <v>10</v>
      </c>
    </row>
    <row r="63" spans="2:11" x14ac:dyDescent="0.25">
      <c r="B63" t="s">
        <v>413</v>
      </c>
      <c r="C63" s="4">
        <v>45254.649525462963</v>
      </c>
      <c r="D63" t="s">
        <v>78</v>
      </c>
      <c r="E63" t="s">
        <v>10</v>
      </c>
      <c r="F63" t="s">
        <v>32</v>
      </c>
      <c r="G63" t="s">
        <v>79</v>
      </c>
      <c r="H63" t="s">
        <v>80</v>
      </c>
      <c r="I63">
        <v>5</v>
      </c>
      <c r="K63">
        <v>10</v>
      </c>
    </row>
    <row r="64" spans="2:11" x14ac:dyDescent="0.25">
      <c r="B64" t="s">
        <v>413</v>
      </c>
      <c r="C64" s="4">
        <v>45254.649525462963</v>
      </c>
      <c r="D64" t="s">
        <v>119</v>
      </c>
      <c r="E64" t="s">
        <v>15</v>
      </c>
      <c r="F64" t="s">
        <v>22</v>
      </c>
      <c r="G64" t="s">
        <v>120</v>
      </c>
      <c r="H64" t="s">
        <v>134</v>
      </c>
      <c r="I64">
        <v>2</v>
      </c>
      <c r="K64">
        <v>10</v>
      </c>
    </row>
    <row r="65" spans="2:11" x14ac:dyDescent="0.25">
      <c r="B65" t="s">
        <v>413</v>
      </c>
      <c r="C65" s="4">
        <v>45254.649525462963</v>
      </c>
      <c r="D65" t="s">
        <v>83</v>
      </c>
      <c r="E65" t="s">
        <v>10</v>
      </c>
      <c r="F65" t="s">
        <v>11</v>
      </c>
      <c r="G65" t="s">
        <v>84</v>
      </c>
      <c r="H65" t="s">
        <v>85</v>
      </c>
      <c r="I65">
        <v>1</v>
      </c>
      <c r="K65">
        <v>10</v>
      </c>
    </row>
    <row r="66" spans="2:11" x14ac:dyDescent="0.25">
      <c r="B66" t="s">
        <v>413</v>
      </c>
      <c r="C66" s="4">
        <v>45254.649525462963</v>
      </c>
      <c r="D66" t="s">
        <v>86</v>
      </c>
      <c r="E66" t="s">
        <v>10</v>
      </c>
      <c r="F66" t="s">
        <v>32</v>
      </c>
      <c r="G66" t="s">
        <v>87</v>
      </c>
      <c r="H66" t="s">
        <v>88</v>
      </c>
      <c r="I66">
        <v>1</v>
      </c>
      <c r="K66">
        <v>10</v>
      </c>
    </row>
    <row r="67" spans="2:11" x14ac:dyDescent="0.25">
      <c r="B67" t="s">
        <v>413</v>
      </c>
      <c r="C67" s="4">
        <v>45254.649525462963</v>
      </c>
      <c r="D67" t="s">
        <v>135</v>
      </c>
      <c r="E67" t="s">
        <v>10</v>
      </c>
      <c r="F67" t="s">
        <v>32</v>
      </c>
      <c r="G67" t="s">
        <v>39</v>
      </c>
      <c r="H67" t="s">
        <v>136</v>
      </c>
      <c r="I67">
        <v>1</v>
      </c>
      <c r="K67">
        <v>10</v>
      </c>
    </row>
    <row r="68" spans="2:11" x14ac:dyDescent="0.25">
      <c r="B68" t="s">
        <v>413</v>
      </c>
      <c r="C68" s="4">
        <v>45254.649525462963</v>
      </c>
      <c r="D68" t="s">
        <v>89</v>
      </c>
      <c r="E68" t="s">
        <v>10</v>
      </c>
      <c r="F68" t="s">
        <v>32</v>
      </c>
      <c r="G68" t="s">
        <v>39</v>
      </c>
      <c r="H68" t="s">
        <v>90</v>
      </c>
      <c r="I68">
        <v>1</v>
      </c>
      <c r="K68">
        <v>10</v>
      </c>
    </row>
    <row r="69" spans="2:11" x14ac:dyDescent="0.25">
      <c r="B69" t="s">
        <v>413</v>
      </c>
      <c r="C69" s="4">
        <v>45254.649525462963</v>
      </c>
      <c r="D69" t="s">
        <v>91</v>
      </c>
      <c r="E69" t="s">
        <v>10</v>
      </c>
      <c r="F69" t="s">
        <v>32</v>
      </c>
      <c r="G69" t="s">
        <v>39</v>
      </c>
      <c r="H69" t="s">
        <v>92</v>
      </c>
      <c r="I69">
        <v>1</v>
      </c>
      <c r="K69">
        <v>10</v>
      </c>
    </row>
    <row r="70" spans="2:11" x14ac:dyDescent="0.25">
      <c r="B70" t="s">
        <v>413</v>
      </c>
      <c r="C70" s="4">
        <v>45254.649525462963</v>
      </c>
      <c r="D70" t="s">
        <v>93</v>
      </c>
      <c r="E70" t="s">
        <v>10</v>
      </c>
      <c r="F70" t="s">
        <v>32</v>
      </c>
      <c r="G70" t="s">
        <v>87</v>
      </c>
      <c r="H70" t="s">
        <v>94</v>
      </c>
      <c r="I70">
        <v>2</v>
      </c>
      <c r="K70">
        <v>10</v>
      </c>
    </row>
    <row r="71" spans="2:11" x14ac:dyDescent="0.25">
      <c r="B71" t="s">
        <v>413</v>
      </c>
      <c r="C71" s="4">
        <v>45254.649525462963</v>
      </c>
      <c r="D71" t="s">
        <v>95</v>
      </c>
      <c r="E71" t="s">
        <v>10</v>
      </c>
      <c r="F71" t="s">
        <v>32</v>
      </c>
      <c r="G71" t="s">
        <v>39</v>
      </c>
      <c r="H71" t="s">
        <v>96</v>
      </c>
      <c r="I71">
        <v>2</v>
      </c>
      <c r="K71">
        <v>10</v>
      </c>
    </row>
    <row r="72" spans="2:11" x14ac:dyDescent="0.25">
      <c r="B72" t="s">
        <v>413</v>
      </c>
      <c r="C72" s="4">
        <v>45254.649525462963</v>
      </c>
      <c r="D72" t="s">
        <v>97</v>
      </c>
      <c r="E72" t="s">
        <v>10</v>
      </c>
      <c r="F72" t="s">
        <v>32</v>
      </c>
      <c r="G72" t="s">
        <v>39</v>
      </c>
      <c r="H72" t="s">
        <v>98</v>
      </c>
      <c r="I72">
        <v>2</v>
      </c>
      <c r="K72">
        <v>10</v>
      </c>
    </row>
    <row r="73" spans="2:11" x14ac:dyDescent="0.25">
      <c r="B73" t="s">
        <v>413</v>
      </c>
      <c r="C73" s="4">
        <v>45254.649525462963</v>
      </c>
      <c r="D73" t="s">
        <v>99</v>
      </c>
      <c r="E73" t="s">
        <v>10</v>
      </c>
      <c r="F73" t="s">
        <v>32</v>
      </c>
      <c r="G73" t="s">
        <v>39</v>
      </c>
      <c r="H73" t="s">
        <v>100</v>
      </c>
      <c r="I73">
        <v>174</v>
      </c>
      <c r="K73">
        <v>10</v>
      </c>
    </row>
    <row r="74" spans="2:11" x14ac:dyDescent="0.25">
      <c r="B74" t="s">
        <v>413</v>
      </c>
      <c r="C74" s="4">
        <v>45254.649525462963</v>
      </c>
      <c r="D74" t="s">
        <v>101</v>
      </c>
      <c r="E74" t="s">
        <v>10</v>
      </c>
      <c r="F74" t="s">
        <v>32</v>
      </c>
      <c r="G74" t="s">
        <v>39</v>
      </c>
      <c r="H74" t="s">
        <v>102</v>
      </c>
      <c r="I74">
        <v>41</v>
      </c>
      <c r="K74">
        <v>10</v>
      </c>
    </row>
  </sheetData>
  <hyperlinks>
    <hyperlink ref="A2" location="'Síntese Resultados'!A1" display="Voltar para a página Síntese de Resultados" xr:uid="{8FBFA99A-D5DC-482E-BCF9-928B22885F2B}"/>
  </hyperlinks>
  <pageMargins left="0.7" right="0.7" top="0.75" bottom="0.75" header="0.3" footer="0.3"/>
  <drawing r:id="rId1"/>
  <tableParts count="1">
    <tablePart r:id="rId2"/>
  </tablePart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A99E1-5182-4192-9762-54B8D2D6E97F}">
  <dimension ref="A2:K76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414</v>
      </c>
      <c r="C41" s="4">
        <v>45254.655335648145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414</v>
      </c>
      <c r="C42" s="4">
        <v>45254.655335648145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414</v>
      </c>
      <c r="C43" s="4">
        <v>45254.655335648145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414</v>
      </c>
      <c r="C44" s="4">
        <v>45254.655335648145</v>
      </c>
      <c r="D44" t="s">
        <v>21</v>
      </c>
      <c r="E44" t="s">
        <v>15</v>
      </c>
      <c r="F44" t="s">
        <v>22</v>
      </c>
      <c r="G44" t="s">
        <v>23</v>
      </c>
      <c r="H44" t="s">
        <v>438</v>
      </c>
      <c r="I44">
        <v>6</v>
      </c>
      <c r="K44">
        <v>10</v>
      </c>
    </row>
    <row r="45" spans="2:11" x14ac:dyDescent="0.25">
      <c r="B45" t="s">
        <v>414</v>
      </c>
      <c r="C45" s="4">
        <v>45254.655335648145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414</v>
      </c>
      <c r="C46" s="4">
        <v>45254.655335648145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414</v>
      </c>
      <c r="C47" s="4">
        <v>45254.655335648145</v>
      </c>
      <c r="D47" t="s">
        <v>38</v>
      </c>
      <c r="E47" t="s">
        <v>10</v>
      </c>
      <c r="F47" t="s">
        <v>11</v>
      </c>
      <c r="G47" t="s">
        <v>39</v>
      </c>
      <c r="H47" t="s">
        <v>40</v>
      </c>
      <c r="I47">
        <v>0</v>
      </c>
      <c r="K47">
        <v>10</v>
      </c>
    </row>
    <row r="48" spans="2:11" x14ac:dyDescent="0.25">
      <c r="B48" t="s">
        <v>414</v>
      </c>
      <c r="C48" s="4">
        <v>45254.655335648145</v>
      </c>
      <c r="D48" t="s">
        <v>41</v>
      </c>
      <c r="E48" t="s">
        <v>15</v>
      </c>
      <c r="F48" t="s">
        <v>11</v>
      </c>
      <c r="G48" t="s">
        <v>42</v>
      </c>
      <c r="H48" t="s">
        <v>176</v>
      </c>
      <c r="I48">
        <v>1</v>
      </c>
      <c r="J48" t="s">
        <v>177</v>
      </c>
      <c r="K48">
        <v>10</v>
      </c>
    </row>
    <row r="49" spans="2:11" x14ac:dyDescent="0.25">
      <c r="B49" t="s">
        <v>414</v>
      </c>
      <c r="C49" s="4">
        <v>45254.655335648145</v>
      </c>
      <c r="D49" t="s">
        <v>45</v>
      </c>
      <c r="E49" t="s">
        <v>10</v>
      </c>
      <c r="F49" t="s">
        <v>11</v>
      </c>
      <c r="G49" t="s">
        <v>46</v>
      </c>
      <c r="H49" t="s">
        <v>47</v>
      </c>
      <c r="I49">
        <v>1</v>
      </c>
      <c r="J49" t="s">
        <v>454</v>
      </c>
      <c r="K49">
        <v>10</v>
      </c>
    </row>
    <row r="50" spans="2:11" x14ac:dyDescent="0.25">
      <c r="B50" t="s">
        <v>414</v>
      </c>
      <c r="C50" s="4">
        <v>45254.655335648145</v>
      </c>
      <c r="D50" t="s">
        <v>49</v>
      </c>
      <c r="E50" t="s">
        <v>10</v>
      </c>
      <c r="F50" t="s">
        <v>11</v>
      </c>
      <c r="G50" t="s">
        <v>39</v>
      </c>
      <c r="H50" t="s">
        <v>50</v>
      </c>
      <c r="I50">
        <v>6</v>
      </c>
      <c r="K50">
        <v>10</v>
      </c>
    </row>
    <row r="51" spans="2:11" x14ac:dyDescent="0.25">
      <c r="B51" t="s">
        <v>414</v>
      </c>
      <c r="C51" s="4">
        <v>45254.655335648145</v>
      </c>
      <c r="D51" t="s">
        <v>130</v>
      </c>
      <c r="E51" t="s">
        <v>10</v>
      </c>
      <c r="F51" t="s">
        <v>11</v>
      </c>
      <c r="G51" t="s">
        <v>39</v>
      </c>
      <c r="H51" t="s">
        <v>131</v>
      </c>
      <c r="I51">
        <v>5</v>
      </c>
      <c r="K51">
        <v>10</v>
      </c>
    </row>
    <row r="52" spans="2:11" x14ac:dyDescent="0.25">
      <c r="B52" t="s">
        <v>414</v>
      </c>
      <c r="C52" s="4">
        <v>45254.655335648145</v>
      </c>
      <c r="D52" t="s">
        <v>132</v>
      </c>
      <c r="E52" t="s">
        <v>10</v>
      </c>
      <c r="F52" t="s">
        <v>11</v>
      </c>
      <c r="G52" t="s">
        <v>39</v>
      </c>
      <c r="H52" t="s">
        <v>133</v>
      </c>
      <c r="I52">
        <v>1</v>
      </c>
      <c r="K52">
        <v>10</v>
      </c>
    </row>
    <row r="53" spans="2:11" x14ac:dyDescent="0.25">
      <c r="B53" t="s">
        <v>414</v>
      </c>
      <c r="C53" s="4">
        <v>45254.655335648145</v>
      </c>
      <c r="D53" t="s">
        <v>51</v>
      </c>
      <c r="E53" t="s">
        <v>10</v>
      </c>
      <c r="F53" t="s">
        <v>11</v>
      </c>
      <c r="G53" t="s">
        <v>39</v>
      </c>
      <c r="H53" t="s">
        <v>52</v>
      </c>
      <c r="I53">
        <v>16</v>
      </c>
      <c r="K53">
        <v>10</v>
      </c>
    </row>
    <row r="54" spans="2:11" x14ac:dyDescent="0.25">
      <c r="B54" t="s">
        <v>414</v>
      </c>
      <c r="C54" s="4">
        <v>45254.655335648145</v>
      </c>
      <c r="D54" t="s">
        <v>53</v>
      </c>
      <c r="E54" t="s">
        <v>10</v>
      </c>
      <c r="F54" t="s">
        <v>11</v>
      </c>
      <c r="H54" t="s">
        <v>54</v>
      </c>
      <c r="I54">
        <v>16</v>
      </c>
      <c r="K54">
        <v>10</v>
      </c>
    </row>
    <row r="55" spans="2:11" x14ac:dyDescent="0.25">
      <c r="B55" t="s">
        <v>414</v>
      </c>
      <c r="C55" s="4">
        <v>45254.655335648145</v>
      </c>
      <c r="D55" t="s">
        <v>55</v>
      </c>
      <c r="E55" t="s">
        <v>10</v>
      </c>
      <c r="F55" t="s">
        <v>11</v>
      </c>
      <c r="H55" t="s">
        <v>56</v>
      </c>
      <c r="I55">
        <v>17</v>
      </c>
      <c r="K55">
        <v>10</v>
      </c>
    </row>
    <row r="56" spans="2:11" x14ac:dyDescent="0.25">
      <c r="B56" t="s">
        <v>414</v>
      </c>
      <c r="C56" s="4">
        <v>45254.655335648145</v>
      </c>
      <c r="D56" t="s">
        <v>57</v>
      </c>
      <c r="E56" t="s">
        <v>10</v>
      </c>
      <c r="F56" t="s">
        <v>11</v>
      </c>
      <c r="H56" t="s">
        <v>58</v>
      </c>
      <c r="I56">
        <v>1</v>
      </c>
      <c r="K56">
        <v>10</v>
      </c>
    </row>
    <row r="57" spans="2:11" x14ac:dyDescent="0.25">
      <c r="B57" t="s">
        <v>414</v>
      </c>
      <c r="C57" s="4">
        <v>45254.655335648145</v>
      </c>
      <c r="D57" t="s">
        <v>59</v>
      </c>
      <c r="E57" t="s">
        <v>10</v>
      </c>
      <c r="F57" t="s">
        <v>11</v>
      </c>
      <c r="H57" t="s">
        <v>60</v>
      </c>
      <c r="I57">
        <v>1</v>
      </c>
      <c r="K57">
        <v>10</v>
      </c>
    </row>
    <row r="58" spans="2:11" x14ac:dyDescent="0.25">
      <c r="B58" t="s">
        <v>414</v>
      </c>
      <c r="C58" s="4">
        <v>45254.655335648145</v>
      </c>
      <c r="D58" t="s">
        <v>61</v>
      </c>
      <c r="E58" t="s">
        <v>10</v>
      </c>
      <c r="F58" t="s">
        <v>11</v>
      </c>
      <c r="G58" t="s">
        <v>62</v>
      </c>
      <c r="H58" t="s">
        <v>63</v>
      </c>
      <c r="I58">
        <v>5</v>
      </c>
      <c r="K58">
        <v>10</v>
      </c>
    </row>
    <row r="59" spans="2:11" x14ac:dyDescent="0.25">
      <c r="B59" t="s">
        <v>414</v>
      </c>
      <c r="C59" s="4">
        <v>45254.655335648145</v>
      </c>
      <c r="D59" t="s">
        <v>67</v>
      </c>
      <c r="E59" t="s">
        <v>10</v>
      </c>
      <c r="F59" t="s">
        <v>11</v>
      </c>
      <c r="G59" t="s">
        <v>62</v>
      </c>
      <c r="H59" t="s">
        <v>68</v>
      </c>
      <c r="I59">
        <v>27</v>
      </c>
      <c r="K59">
        <v>10</v>
      </c>
    </row>
    <row r="60" spans="2:11" x14ac:dyDescent="0.25">
      <c r="B60" t="s">
        <v>414</v>
      </c>
      <c r="C60" s="4">
        <v>45254.655335648145</v>
      </c>
      <c r="D60" t="s">
        <v>69</v>
      </c>
      <c r="E60" t="s">
        <v>10</v>
      </c>
      <c r="F60" t="s">
        <v>11</v>
      </c>
      <c r="G60" t="s">
        <v>62</v>
      </c>
      <c r="H60" t="s">
        <v>70</v>
      </c>
      <c r="I60">
        <v>12</v>
      </c>
      <c r="K60">
        <v>10</v>
      </c>
    </row>
    <row r="61" spans="2:11" x14ac:dyDescent="0.25">
      <c r="B61" t="s">
        <v>414</v>
      </c>
      <c r="C61" s="4">
        <v>45254.655335648145</v>
      </c>
      <c r="D61" t="s">
        <v>71</v>
      </c>
      <c r="E61" t="s">
        <v>10</v>
      </c>
      <c r="F61" t="s">
        <v>11</v>
      </c>
      <c r="G61" t="s">
        <v>36</v>
      </c>
      <c r="H61" t="s">
        <v>72</v>
      </c>
      <c r="I61">
        <v>33</v>
      </c>
      <c r="K61">
        <v>10</v>
      </c>
    </row>
    <row r="62" spans="2:11" x14ac:dyDescent="0.25">
      <c r="B62" t="s">
        <v>414</v>
      </c>
      <c r="C62" s="4">
        <v>45254.655335648145</v>
      </c>
      <c r="D62" t="s">
        <v>73</v>
      </c>
      <c r="E62" t="s">
        <v>10</v>
      </c>
      <c r="F62" t="s">
        <v>11</v>
      </c>
      <c r="G62" t="s">
        <v>62</v>
      </c>
      <c r="H62" t="s">
        <v>74</v>
      </c>
      <c r="I62">
        <v>57</v>
      </c>
      <c r="K62">
        <v>10</v>
      </c>
    </row>
    <row r="63" spans="2:11" x14ac:dyDescent="0.25">
      <c r="B63" t="s">
        <v>414</v>
      </c>
      <c r="C63" s="4">
        <v>45254.655335648145</v>
      </c>
      <c r="D63" t="s">
        <v>75</v>
      </c>
      <c r="E63" t="s">
        <v>10</v>
      </c>
      <c r="F63" t="s">
        <v>32</v>
      </c>
      <c r="G63" t="s">
        <v>76</v>
      </c>
      <c r="H63" t="s">
        <v>77</v>
      </c>
      <c r="I63">
        <v>1</v>
      </c>
      <c r="K63">
        <v>10</v>
      </c>
    </row>
    <row r="64" spans="2:11" x14ac:dyDescent="0.25">
      <c r="B64" t="s">
        <v>414</v>
      </c>
      <c r="C64" s="4">
        <v>45254.655335648145</v>
      </c>
      <c r="D64" t="s">
        <v>78</v>
      </c>
      <c r="E64" t="s">
        <v>10</v>
      </c>
      <c r="F64" t="s">
        <v>32</v>
      </c>
      <c r="G64" t="s">
        <v>79</v>
      </c>
      <c r="H64" t="s">
        <v>80</v>
      </c>
      <c r="I64">
        <v>17</v>
      </c>
      <c r="K64">
        <v>10</v>
      </c>
    </row>
    <row r="65" spans="2:11" x14ac:dyDescent="0.25">
      <c r="B65" t="s">
        <v>414</v>
      </c>
      <c r="C65" s="4">
        <v>45254.655335648145</v>
      </c>
      <c r="D65" t="s">
        <v>81</v>
      </c>
      <c r="E65" t="s">
        <v>10</v>
      </c>
      <c r="F65" t="s">
        <v>11</v>
      </c>
      <c r="G65" t="s">
        <v>39</v>
      </c>
      <c r="H65" t="s">
        <v>82</v>
      </c>
      <c r="I65">
        <v>3</v>
      </c>
      <c r="K65">
        <v>10</v>
      </c>
    </row>
    <row r="66" spans="2:11" x14ac:dyDescent="0.25">
      <c r="B66" t="s">
        <v>414</v>
      </c>
      <c r="C66" s="4">
        <v>45254.655335648145</v>
      </c>
      <c r="D66" t="s">
        <v>119</v>
      </c>
      <c r="E66" t="s">
        <v>15</v>
      </c>
      <c r="F66" t="s">
        <v>22</v>
      </c>
      <c r="G66" t="s">
        <v>120</v>
      </c>
      <c r="H66" t="s">
        <v>349</v>
      </c>
      <c r="I66">
        <v>3</v>
      </c>
      <c r="K66">
        <v>10</v>
      </c>
    </row>
    <row r="67" spans="2:11" x14ac:dyDescent="0.25">
      <c r="B67" t="s">
        <v>414</v>
      </c>
      <c r="C67" s="4">
        <v>45254.655335648145</v>
      </c>
      <c r="D67" t="s">
        <v>83</v>
      </c>
      <c r="E67" t="s">
        <v>10</v>
      </c>
      <c r="F67" t="s">
        <v>11</v>
      </c>
      <c r="G67" t="s">
        <v>84</v>
      </c>
      <c r="H67" t="s">
        <v>85</v>
      </c>
      <c r="I67">
        <v>1</v>
      </c>
      <c r="K67">
        <v>10</v>
      </c>
    </row>
    <row r="68" spans="2:11" x14ac:dyDescent="0.25">
      <c r="B68" t="s">
        <v>414</v>
      </c>
      <c r="C68" s="4">
        <v>45254.655335648145</v>
      </c>
      <c r="D68" t="s">
        <v>86</v>
      </c>
      <c r="E68" t="s">
        <v>10</v>
      </c>
      <c r="F68" t="s">
        <v>32</v>
      </c>
      <c r="G68" t="s">
        <v>87</v>
      </c>
      <c r="H68" t="s">
        <v>88</v>
      </c>
      <c r="I68">
        <v>1</v>
      </c>
      <c r="K68">
        <v>10</v>
      </c>
    </row>
    <row r="69" spans="2:11" x14ac:dyDescent="0.25">
      <c r="B69" t="s">
        <v>414</v>
      </c>
      <c r="C69" s="4">
        <v>45254.655335648145</v>
      </c>
      <c r="D69" t="s">
        <v>135</v>
      </c>
      <c r="E69" t="s">
        <v>10</v>
      </c>
      <c r="F69" t="s">
        <v>32</v>
      </c>
      <c r="G69" t="s">
        <v>39</v>
      </c>
      <c r="H69" t="s">
        <v>136</v>
      </c>
      <c r="I69">
        <v>1</v>
      </c>
      <c r="K69">
        <v>10</v>
      </c>
    </row>
    <row r="70" spans="2:11" x14ac:dyDescent="0.25">
      <c r="B70" t="s">
        <v>414</v>
      </c>
      <c r="C70" s="4">
        <v>45254.655335648145</v>
      </c>
      <c r="D70" t="s">
        <v>89</v>
      </c>
      <c r="E70" t="s">
        <v>10</v>
      </c>
      <c r="F70" t="s">
        <v>32</v>
      </c>
      <c r="G70" t="s">
        <v>39</v>
      </c>
      <c r="H70" t="s">
        <v>90</v>
      </c>
      <c r="I70">
        <v>1</v>
      </c>
      <c r="K70">
        <v>10</v>
      </c>
    </row>
    <row r="71" spans="2:11" x14ac:dyDescent="0.25">
      <c r="B71" t="s">
        <v>414</v>
      </c>
      <c r="C71" s="4">
        <v>45254.655335648145</v>
      </c>
      <c r="D71" t="s">
        <v>91</v>
      </c>
      <c r="E71" t="s">
        <v>10</v>
      </c>
      <c r="F71" t="s">
        <v>32</v>
      </c>
      <c r="G71" t="s">
        <v>39</v>
      </c>
      <c r="H71" t="s">
        <v>92</v>
      </c>
      <c r="I71">
        <v>1</v>
      </c>
      <c r="K71">
        <v>10</v>
      </c>
    </row>
    <row r="72" spans="2:11" x14ac:dyDescent="0.25">
      <c r="B72" t="s">
        <v>414</v>
      </c>
      <c r="C72" s="4">
        <v>45254.655335648145</v>
      </c>
      <c r="D72" t="s">
        <v>93</v>
      </c>
      <c r="E72" t="s">
        <v>10</v>
      </c>
      <c r="F72" t="s">
        <v>32</v>
      </c>
      <c r="G72" t="s">
        <v>87</v>
      </c>
      <c r="H72" t="s">
        <v>94</v>
      </c>
      <c r="I72">
        <v>1</v>
      </c>
      <c r="K72">
        <v>10</v>
      </c>
    </row>
    <row r="73" spans="2:11" x14ac:dyDescent="0.25">
      <c r="B73" t="s">
        <v>414</v>
      </c>
      <c r="C73" s="4">
        <v>45254.655335648145</v>
      </c>
      <c r="D73" t="s">
        <v>95</v>
      </c>
      <c r="E73" t="s">
        <v>10</v>
      </c>
      <c r="F73" t="s">
        <v>32</v>
      </c>
      <c r="G73" t="s">
        <v>39</v>
      </c>
      <c r="H73" t="s">
        <v>96</v>
      </c>
      <c r="I73">
        <v>1</v>
      </c>
      <c r="K73">
        <v>10</v>
      </c>
    </row>
    <row r="74" spans="2:11" x14ac:dyDescent="0.25">
      <c r="B74" t="s">
        <v>414</v>
      </c>
      <c r="C74" s="4">
        <v>45254.655335648145</v>
      </c>
      <c r="D74" t="s">
        <v>97</v>
      </c>
      <c r="E74" t="s">
        <v>10</v>
      </c>
      <c r="F74" t="s">
        <v>32</v>
      </c>
      <c r="G74" t="s">
        <v>39</v>
      </c>
      <c r="H74" t="s">
        <v>98</v>
      </c>
      <c r="I74">
        <v>1</v>
      </c>
      <c r="K74">
        <v>10</v>
      </c>
    </row>
    <row r="75" spans="2:11" x14ac:dyDescent="0.25">
      <c r="B75" t="s">
        <v>414</v>
      </c>
      <c r="C75" s="4">
        <v>45254.655335648145</v>
      </c>
      <c r="D75" t="s">
        <v>99</v>
      </c>
      <c r="E75" t="s">
        <v>10</v>
      </c>
      <c r="F75" t="s">
        <v>32</v>
      </c>
      <c r="G75" t="s">
        <v>39</v>
      </c>
      <c r="H75" t="s">
        <v>100</v>
      </c>
      <c r="I75">
        <v>51</v>
      </c>
      <c r="K75">
        <v>10</v>
      </c>
    </row>
    <row r="76" spans="2:11" x14ac:dyDescent="0.25">
      <c r="B76" t="s">
        <v>414</v>
      </c>
      <c r="C76" s="4">
        <v>45254.655335648145</v>
      </c>
      <c r="D76" t="s">
        <v>101</v>
      </c>
      <c r="E76" t="s">
        <v>10</v>
      </c>
      <c r="F76" t="s">
        <v>32</v>
      </c>
      <c r="G76" t="s">
        <v>39</v>
      </c>
      <c r="H76" t="s">
        <v>102</v>
      </c>
      <c r="I76">
        <v>13</v>
      </c>
      <c r="K76">
        <v>10</v>
      </c>
    </row>
  </sheetData>
  <hyperlinks>
    <hyperlink ref="A2" location="'Síntese Resultados'!A1" display="Voltar para a página Síntese de Resultados" xr:uid="{F323126B-0AB7-40B1-9F01-14F51421C4A9}"/>
  </hyperlinks>
  <pageMargins left="0.7" right="0.7" top="0.75" bottom="0.75" header="0.3" footer="0.3"/>
  <drawing r:id="rId1"/>
  <tableParts count="1">
    <tablePart r:id="rId2"/>
  </tablePart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634BE-51A1-4E62-95EF-15F33FDFDF64}">
  <dimension ref="A2:K78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415</v>
      </c>
      <c r="C41" s="4">
        <v>45254.657569444447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415</v>
      </c>
      <c r="C42" s="4">
        <v>45254.657569444447</v>
      </c>
      <c r="D42" t="s">
        <v>167</v>
      </c>
      <c r="E42" t="s">
        <v>15</v>
      </c>
      <c r="F42" t="s">
        <v>22</v>
      </c>
      <c r="G42" t="s">
        <v>168</v>
      </c>
      <c r="H42" t="s">
        <v>275</v>
      </c>
      <c r="I42">
        <v>1</v>
      </c>
      <c r="K42">
        <v>10</v>
      </c>
    </row>
    <row r="43" spans="2:11" x14ac:dyDescent="0.25">
      <c r="B43" t="s">
        <v>415</v>
      </c>
      <c r="C43" s="4">
        <v>45254.657569444447</v>
      </c>
      <c r="D43" t="s">
        <v>16</v>
      </c>
      <c r="E43" t="s">
        <v>15</v>
      </c>
      <c r="F43" t="s">
        <v>11</v>
      </c>
      <c r="G43" t="s">
        <v>17</v>
      </c>
      <c r="H43" t="s">
        <v>18</v>
      </c>
      <c r="I43">
        <v>1</v>
      </c>
      <c r="K43">
        <v>10</v>
      </c>
    </row>
    <row r="44" spans="2:11" x14ac:dyDescent="0.25">
      <c r="B44" t="s">
        <v>415</v>
      </c>
      <c r="C44" s="4">
        <v>45254.657569444447</v>
      </c>
      <c r="D44" t="s">
        <v>19</v>
      </c>
      <c r="E44" t="s">
        <v>15</v>
      </c>
      <c r="F44" t="s">
        <v>11</v>
      </c>
      <c r="G44" t="s">
        <v>17</v>
      </c>
      <c r="H44" t="s">
        <v>20</v>
      </c>
      <c r="I44">
        <v>2</v>
      </c>
      <c r="K44">
        <v>10</v>
      </c>
    </row>
    <row r="45" spans="2:11" x14ac:dyDescent="0.25">
      <c r="B45" t="s">
        <v>415</v>
      </c>
      <c r="C45" s="4">
        <v>45254.657569444447</v>
      </c>
      <c r="D45" t="s">
        <v>21</v>
      </c>
      <c r="E45" t="s">
        <v>15</v>
      </c>
      <c r="F45" t="s">
        <v>22</v>
      </c>
      <c r="G45" t="s">
        <v>23</v>
      </c>
      <c r="H45" t="s">
        <v>126</v>
      </c>
      <c r="I45">
        <v>1</v>
      </c>
      <c r="K45">
        <v>10</v>
      </c>
    </row>
    <row r="46" spans="2:11" x14ac:dyDescent="0.25">
      <c r="B46" t="s">
        <v>415</v>
      </c>
      <c r="C46" s="4">
        <v>45254.657569444447</v>
      </c>
      <c r="D46" t="s">
        <v>25</v>
      </c>
      <c r="E46" t="s">
        <v>10</v>
      </c>
      <c r="F46" t="s">
        <v>11</v>
      </c>
      <c r="G46" t="s">
        <v>26</v>
      </c>
      <c r="H46" t="s">
        <v>27</v>
      </c>
      <c r="I46">
        <v>0</v>
      </c>
      <c r="K46">
        <v>10</v>
      </c>
    </row>
    <row r="47" spans="2:11" x14ac:dyDescent="0.25">
      <c r="B47" t="s">
        <v>415</v>
      </c>
      <c r="C47" s="4">
        <v>45254.657569444447</v>
      </c>
      <c r="D47" t="s">
        <v>28</v>
      </c>
      <c r="E47" t="s">
        <v>10</v>
      </c>
      <c r="F47" t="s">
        <v>11</v>
      </c>
      <c r="G47" t="s">
        <v>29</v>
      </c>
      <c r="H47" t="s">
        <v>30</v>
      </c>
      <c r="I47">
        <v>2</v>
      </c>
      <c r="K47">
        <v>10</v>
      </c>
    </row>
    <row r="48" spans="2:11" x14ac:dyDescent="0.25">
      <c r="B48" t="s">
        <v>415</v>
      </c>
      <c r="C48" s="4">
        <v>45254.657569444447</v>
      </c>
      <c r="D48" t="s">
        <v>31</v>
      </c>
      <c r="E48" t="s">
        <v>15</v>
      </c>
      <c r="F48" t="s">
        <v>32</v>
      </c>
      <c r="G48" t="s">
        <v>33</v>
      </c>
      <c r="H48" t="s">
        <v>439</v>
      </c>
      <c r="I48">
        <v>204</v>
      </c>
      <c r="K48">
        <v>10</v>
      </c>
    </row>
    <row r="49" spans="2:11" x14ac:dyDescent="0.25">
      <c r="B49" t="s">
        <v>415</v>
      </c>
      <c r="C49" s="4">
        <v>45254.657569444447</v>
      </c>
      <c r="D49" t="s">
        <v>35</v>
      </c>
      <c r="E49" t="s">
        <v>15</v>
      </c>
      <c r="F49" t="s">
        <v>11</v>
      </c>
      <c r="G49" t="s">
        <v>36</v>
      </c>
      <c r="H49" t="s">
        <v>183</v>
      </c>
      <c r="I49">
        <v>2</v>
      </c>
      <c r="K49">
        <v>10</v>
      </c>
    </row>
    <row r="50" spans="2:11" x14ac:dyDescent="0.25">
      <c r="B50" t="s">
        <v>415</v>
      </c>
      <c r="C50" s="4">
        <v>45254.657569444447</v>
      </c>
      <c r="D50" t="s">
        <v>38</v>
      </c>
      <c r="E50" t="s">
        <v>10</v>
      </c>
      <c r="F50" t="s">
        <v>11</v>
      </c>
      <c r="G50" t="s">
        <v>39</v>
      </c>
      <c r="H50" t="s">
        <v>40</v>
      </c>
      <c r="I50">
        <v>0</v>
      </c>
      <c r="K50">
        <v>10</v>
      </c>
    </row>
    <row r="51" spans="2:11" x14ac:dyDescent="0.25">
      <c r="B51" t="s">
        <v>415</v>
      </c>
      <c r="C51" s="4">
        <v>45254.657569444447</v>
      </c>
      <c r="D51" t="s">
        <v>41</v>
      </c>
      <c r="E51" t="s">
        <v>15</v>
      </c>
      <c r="F51" t="s">
        <v>11</v>
      </c>
      <c r="G51" t="s">
        <v>42</v>
      </c>
      <c r="H51" t="s">
        <v>43</v>
      </c>
      <c r="I51">
        <v>1</v>
      </c>
      <c r="J51" t="s">
        <v>44</v>
      </c>
      <c r="K51">
        <v>10</v>
      </c>
    </row>
    <row r="52" spans="2:11" x14ac:dyDescent="0.25">
      <c r="B52" t="s">
        <v>415</v>
      </c>
      <c r="C52" s="4">
        <v>45254.657569444447</v>
      </c>
      <c r="D52" t="s">
        <v>45</v>
      </c>
      <c r="E52" t="s">
        <v>10</v>
      </c>
      <c r="F52" t="s">
        <v>11</v>
      </c>
      <c r="G52" t="s">
        <v>46</v>
      </c>
      <c r="H52" t="s">
        <v>47</v>
      </c>
      <c r="I52">
        <v>1</v>
      </c>
      <c r="J52" t="s">
        <v>458</v>
      </c>
      <c r="K52">
        <v>10</v>
      </c>
    </row>
    <row r="53" spans="2:11" x14ac:dyDescent="0.25">
      <c r="B53" t="s">
        <v>415</v>
      </c>
      <c r="C53" s="4">
        <v>45254.657569444447</v>
      </c>
      <c r="D53" t="s">
        <v>49</v>
      </c>
      <c r="E53" t="s">
        <v>10</v>
      </c>
      <c r="F53" t="s">
        <v>11</v>
      </c>
      <c r="G53" t="s">
        <v>39</v>
      </c>
      <c r="H53" t="s">
        <v>50</v>
      </c>
      <c r="I53">
        <v>1</v>
      </c>
      <c r="K53">
        <v>10</v>
      </c>
    </row>
    <row r="54" spans="2:11" x14ac:dyDescent="0.25">
      <c r="B54" t="s">
        <v>415</v>
      </c>
      <c r="C54" s="4">
        <v>45254.657569444447</v>
      </c>
      <c r="D54" t="s">
        <v>130</v>
      </c>
      <c r="E54" t="s">
        <v>10</v>
      </c>
      <c r="F54" t="s">
        <v>11</v>
      </c>
      <c r="G54" t="s">
        <v>39</v>
      </c>
      <c r="H54" t="s">
        <v>131</v>
      </c>
      <c r="I54">
        <v>2</v>
      </c>
      <c r="K54">
        <v>10</v>
      </c>
    </row>
    <row r="55" spans="2:11" x14ac:dyDescent="0.25">
      <c r="B55" t="s">
        <v>415</v>
      </c>
      <c r="C55" s="4">
        <v>45254.657569444447</v>
      </c>
      <c r="D55" t="s">
        <v>132</v>
      </c>
      <c r="E55" t="s">
        <v>10</v>
      </c>
      <c r="F55" t="s">
        <v>11</v>
      </c>
      <c r="G55" t="s">
        <v>39</v>
      </c>
      <c r="H55" t="s">
        <v>133</v>
      </c>
      <c r="I55">
        <v>1</v>
      </c>
      <c r="K55">
        <v>10</v>
      </c>
    </row>
    <row r="56" spans="2:11" x14ac:dyDescent="0.25">
      <c r="B56" t="s">
        <v>415</v>
      </c>
      <c r="C56" s="4">
        <v>45254.657569444447</v>
      </c>
      <c r="D56" t="s">
        <v>51</v>
      </c>
      <c r="E56" t="s">
        <v>10</v>
      </c>
      <c r="F56" t="s">
        <v>11</v>
      </c>
      <c r="G56" t="s">
        <v>39</v>
      </c>
      <c r="H56" t="s">
        <v>52</v>
      </c>
      <c r="I56">
        <v>10</v>
      </c>
      <c r="K56">
        <v>10</v>
      </c>
    </row>
    <row r="57" spans="2:11" x14ac:dyDescent="0.25">
      <c r="B57" t="s">
        <v>415</v>
      </c>
      <c r="C57" s="4">
        <v>45254.657569444447</v>
      </c>
      <c r="D57" t="s">
        <v>53</v>
      </c>
      <c r="E57" t="s">
        <v>10</v>
      </c>
      <c r="F57" t="s">
        <v>11</v>
      </c>
      <c r="H57" t="s">
        <v>54</v>
      </c>
      <c r="I57">
        <v>10</v>
      </c>
      <c r="K57">
        <v>10</v>
      </c>
    </row>
    <row r="58" spans="2:11" x14ac:dyDescent="0.25">
      <c r="B58" t="s">
        <v>415</v>
      </c>
      <c r="C58" s="4">
        <v>45254.657569444447</v>
      </c>
      <c r="D58" t="s">
        <v>55</v>
      </c>
      <c r="E58" t="s">
        <v>10</v>
      </c>
      <c r="F58" t="s">
        <v>11</v>
      </c>
      <c r="H58" t="s">
        <v>56</v>
      </c>
      <c r="I58">
        <v>12</v>
      </c>
      <c r="K58">
        <v>10</v>
      </c>
    </row>
    <row r="59" spans="2:11" x14ac:dyDescent="0.25">
      <c r="B59" t="s">
        <v>415</v>
      </c>
      <c r="C59" s="4">
        <v>45254.657569444447</v>
      </c>
      <c r="D59" t="s">
        <v>57</v>
      </c>
      <c r="E59" t="s">
        <v>10</v>
      </c>
      <c r="F59" t="s">
        <v>11</v>
      </c>
      <c r="H59" t="s">
        <v>58</v>
      </c>
      <c r="I59">
        <v>1</v>
      </c>
      <c r="K59">
        <v>10</v>
      </c>
    </row>
    <row r="60" spans="2:11" x14ac:dyDescent="0.25">
      <c r="B60" t="s">
        <v>415</v>
      </c>
      <c r="C60" s="4">
        <v>45254.657569444447</v>
      </c>
      <c r="D60" t="s">
        <v>59</v>
      </c>
      <c r="E60" t="s">
        <v>10</v>
      </c>
      <c r="F60" t="s">
        <v>11</v>
      </c>
      <c r="H60" t="s">
        <v>60</v>
      </c>
      <c r="I60">
        <v>1</v>
      </c>
      <c r="K60">
        <v>10</v>
      </c>
    </row>
    <row r="61" spans="2:11" x14ac:dyDescent="0.25">
      <c r="B61" t="s">
        <v>415</v>
      </c>
      <c r="C61" s="4">
        <v>45254.657569444447</v>
      </c>
      <c r="D61" t="s">
        <v>61</v>
      </c>
      <c r="E61" t="s">
        <v>10</v>
      </c>
      <c r="F61" t="s">
        <v>11</v>
      </c>
      <c r="G61" t="s">
        <v>62</v>
      </c>
      <c r="H61" t="s">
        <v>63</v>
      </c>
      <c r="I61">
        <v>2</v>
      </c>
      <c r="K61">
        <v>10</v>
      </c>
    </row>
    <row r="62" spans="2:11" x14ac:dyDescent="0.25">
      <c r="B62" t="s">
        <v>415</v>
      </c>
      <c r="C62" s="4">
        <v>45254.657569444447</v>
      </c>
      <c r="D62" t="s">
        <v>67</v>
      </c>
      <c r="E62" t="s">
        <v>10</v>
      </c>
      <c r="F62" t="s">
        <v>11</v>
      </c>
      <c r="G62" t="s">
        <v>62</v>
      </c>
      <c r="H62" t="s">
        <v>68</v>
      </c>
      <c r="I62">
        <v>29</v>
      </c>
      <c r="K62">
        <v>10</v>
      </c>
    </row>
    <row r="63" spans="2:11" x14ac:dyDescent="0.25">
      <c r="B63" t="s">
        <v>415</v>
      </c>
      <c r="C63" s="4">
        <v>45254.657569444447</v>
      </c>
      <c r="D63" t="s">
        <v>69</v>
      </c>
      <c r="E63" t="s">
        <v>10</v>
      </c>
      <c r="F63" t="s">
        <v>11</v>
      </c>
      <c r="G63" t="s">
        <v>62</v>
      </c>
      <c r="H63" t="s">
        <v>70</v>
      </c>
      <c r="I63">
        <v>9</v>
      </c>
      <c r="K63">
        <v>10</v>
      </c>
    </row>
    <row r="64" spans="2:11" x14ac:dyDescent="0.25">
      <c r="B64" t="s">
        <v>415</v>
      </c>
      <c r="C64" s="4">
        <v>45254.657569444447</v>
      </c>
      <c r="D64" t="s">
        <v>71</v>
      </c>
      <c r="E64" t="s">
        <v>10</v>
      </c>
      <c r="F64" t="s">
        <v>11</v>
      </c>
      <c r="G64" t="s">
        <v>36</v>
      </c>
      <c r="H64" t="s">
        <v>72</v>
      </c>
      <c r="I64">
        <v>153</v>
      </c>
      <c r="K64">
        <v>10</v>
      </c>
    </row>
    <row r="65" spans="2:11" x14ac:dyDescent="0.25">
      <c r="B65" t="s">
        <v>415</v>
      </c>
      <c r="C65" s="4">
        <v>45254.657569444447</v>
      </c>
      <c r="D65" t="s">
        <v>73</v>
      </c>
      <c r="E65" t="s">
        <v>10</v>
      </c>
      <c r="F65" t="s">
        <v>11</v>
      </c>
      <c r="G65" t="s">
        <v>62</v>
      </c>
      <c r="H65" t="s">
        <v>74</v>
      </c>
      <c r="I65">
        <v>53</v>
      </c>
      <c r="K65">
        <v>10</v>
      </c>
    </row>
    <row r="66" spans="2:11" x14ac:dyDescent="0.25">
      <c r="B66" t="s">
        <v>415</v>
      </c>
      <c r="C66" s="4">
        <v>45254.657569444447</v>
      </c>
      <c r="D66" t="s">
        <v>75</v>
      </c>
      <c r="E66" t="s">
        <v>10</v>
      </c>
      <c r="F66" t="s">
        <v>32</v>
      </c>
      <c r="G66" t="s">
        <v>76</v>
      </c>
      <c r="H66" t="s">
        <v>77</v>
      </c>
      <c r="I66">
        <v>1</v>
      </c>
      <c r="K66">
        <v>10</v>
      </c>
    </row>
    <row r="67" spans="2:11" x14ac:dyDescent="0.25">
      <c r="B67" t="s">
        <v>415</v>
      </c>
      <c r="C67" s="4">
        <v>45254.657569444447</v>
      </c>
      <c r="D67" t="s">
        <v>78</v>
      </c>
      <c r="E67" t="s">
        <v>10</v>
      </c>
      <c r="F67" t="s">
        <v>32</v>
      </c>
      <c r="G67" t="s">
        <v>79</v>
      </c>
      <c r="H67" t="s">
        <v>80</v>
      </c>
      <c r="I67">
        <v>11</v>
      </c>
      <c r="K67">
        <v>10</v>
      </c>
    </row>
    <row r="68" spans="2:11" x14ac:dyDescent="0.25">
      <c r="B68" t="s">
        <v>415</v>
      </c>
      <c r="C68" s="4">
        <v>45254.657569444447</v>
      </c>
      <c r="D68" t="s">
        <v>119</v>
      </c>
      <c r="E68" t="s">
        <v>15</v>
      </c>
      <c r="F68" t="s">
        <v>22</v>
      </c>
      <c r="G68" t="s">
        <v>120</v>
      </c>
      <c r="H68" t="s">
        <v>144</v>
      </c>
      <c r="I68">
        <v>1</v>
      </c>
      <c r="K68">
        <v>10</v>
      </c>
    </row>
    <row r="69" spans="2:11" x14ac:dyDescent="0.25">
      <c r="B69" t="s">
        <v>415</v>
      </c>
      <c r="C69" s="4">
        <v>45254.657569444447</v>
      </c>
      <c r="D69" t="s">
        <v>83</v>
      </c>
      <c r="E69" t="s">
        <v>10</v>
      </c>
      <c r="F69" t="s">
        <v>11</v>
      </c>
      <c r="G69" t="s">
        <v>84</v>
      </c>
      <c r="H69" t="s">
        <v>85</v>
      </c>
      <c r="I69">
        <v>1</v>
      </c>
      <c r="K69">
        <v>10</v>
      </c>
    </row>
    <row r="70" spans="2:11" x14ac:dyDescent="0.25">
      <c r="B70" t="s">
        <v>415</v>
      </c>
      <c r="C70" s="4">
        <v>45254.657569444447</v>
      </c>
      <c r="D70" t="s">
        <v>86</v>
      </c>
      <c r="E70" t="s">
        <v>10</v>
      </c>
      <c r="F70" t="s">
        <v>32</v>
      </c>
      <c r="G70" t="s">
        <v>87</v>
      </c>
      <c r="H70" t="s">
        <v>88</v>
      </c>
      <c r="I70">
        <v>1</v>
      </c>
      <c r="K70">
        <v>10</v>
      </c>
    </row>
    <row r="71" spans="2:11" x14ac:dyDescent="0.25">
      <c r="B71" t="s">
        <v>415</v>
      </c>
      <c r="C71" s="4">
        <v>45254.657569444447</v>
      </c>
      <c r="D71" t="s">
        <v>135</v>
      </c>
      <c r="E71" t="s">
        <v>10</v>
      </c>
      <c r="F71" t="s">
        <v>32</v>
      </c>
      <c r="G71" t="s">
        <v>39</v>
      </c>
      <c r="H71" t="s">
        <v>136</v>
      </c>
      <c r="I71">
        <v>1</v>
      </c>
      <c r="K71">
        <v>10</v>
      </c>
    </row>
    <row r="72" spans="2:11" x14ac:dyDescent="0.25">
      <c r="B72" t="s">
        <v>415</v>
      </c>
      <c r="C72" s="4">
        <v>45254.657569444447</v>
      </c>
      <c r="D72" t="s">
        <v>89</v>
      </c>
      <c r="E72" t="s">
        <v>10</v>
      </c>
      <c r="F72" t="s">
        <v>32</v>
      </c>
      <c r="G72" t="s">
        <v>39</v>
      </c>
      <c r="H72" t="s">
        <v>90</v>
      </c>
      <c r="I72">
        <v>1</v>
      </c>
      <c r="K72">
        <v>10</v>
      </c>
    </row>
    <row r="73" spans="2:11" x14ac:dyDescent="0.25">
      <c r="B73" t="s">
        <v>415</v>
      </c>
      <c r="C73" s="4">
        <v>45254.657569444447</v>
      </c>
      <c r="D73" t="s">
        <v>91</v>
      </c>
      <c r="E73" t="s">
        <v>10</v>
      </c>
      <c r="F73" t="s">
        <v>32</v>
      </c>
      <c r="G73" t="s">
        <v>39</v>
      </c>
      <c r="H73" t="s">
        <v>92</v>
      </c>
      <c r="I73">
        <v>1</v>
      </c>
      <c r="K73">
        <v>10</v>
      </c>
    </row>
    <row r="74" spans="2:11" x14ac:dyDescent="0.25">
      <c r="B74" t="s">
        <v>415</v>
      </c>
      <c r="C74" s="4">
        <v>45254.657569444447</v>
      </c>
      <c r="D74" t="s">
        <v>93</v>
      </c>
      <c r="E74" t="s">
        <v>10</v>
      </c>
      <c r="F74" t="s">
        <v>32</v>
      </c>
      <c r="G74" t="s">
        <v>87</v>
      </c>
      <c r="H74" t="s">
        <v>94</v>
      </c>
      <c r="I74">
        <v>2</v>
      </c>
      <c r="K74">
        <v>10</v>
      </c>
    </row>
    <row r="75" spans="2:11" x14ac:dyDescent="0.25">
      <c r="B75" t="s">
        <v>415</v>
      </c>
      <c r="C75" s="4">
        <v>45254.657569444447</v>
      </c>
      <c r="D75" t="s">
        <v>95</v>
      </c>
      <c r="E75" t="s">
        <v>10</v>
      </c>
      <c r="F75" t="s">
        <v>32</v>
      </c>
      <c r="G75" t="s">
        <v>39</v>
      </c>
      <c r="H75" t="s">
        <v>96</v>
      </c>
      <c r="I75">
        <v>2</v>
      </c>
      <c r="K75">
        <v>10</v>
      </c>
    </row>
    <row r="76" spans="2:11" x14ac:dyDescent="0.25">
      <c r="B76" t="s">
        <v>415</v>
      </c>
      <c r="C76" s="4">
        <v>45254.657569444447</v>
      </c>
      <c r="D76" t="s">
        <v>97</v>
      </c>
      <c r="E76" t="s">
        <v>10</v>
      </c>
      <c r="F76" t="s">
        <v>32</v>
      </c>
      <c r="G76" t="s">
        <v>39</v>
      </c>
      <c r="H76" t="s">
        <v>98</v>
      </c>
      <c r="I76">
        <v>2</v>
      </c>
      <c r="K76">
        <v>10</v>
      </c>
    </row>
    <row r="77" spans="2:11" x14ac:dyDescent="0.25">
      <c r="B77" t="s">
        <v>415</v>
      </c>
      <c r="C77" s="4">
        <v>45254.657569444447</v>
      </c>
      <c r="D77" t="s">
        <v>99</v>
      </c>
      <c r="E77" t="s">
        <v>10</v>
      </c>
      <c r="F77" t="s">
        <v>32</v>
      </c>
      <c r="G77" t="s">
        <v>39</v>
      </c>
      <c r="H77" t="s">
        <v>100</v>
      </c>
      <c r="I77">
        <v>173</v>
      </c>
      <c r="K77">
        <v>10</v>
      </c>
    </row>
    <row r="78" spans="2:11" x14ac:dyDescent="0.25">
      <c r="B78" t="s">
        <v>415</v>
      </c>
      <c r="C78" s="4">
        <v>45254.657569444447</v>
      </c>
      <c r="D78" t="s">
        <v>101</v>
      </c>
      <c r="E78" t="s">
        <v>10</v>
      </c>
      <c r="F78" t="s">
        <v>32</v>
      </c>
      <c r="G78" t="s">
        <v>39</v>
      </c>
      <c r="H78" t="s">
        <v>102</v>
      </c>
      <c r="I78">
        <v>43</v>
      </c>
      <c r="K78">
        <v>10</v>
      </c>
    </row>
  </sheetData>
  <hyperlinks>
    <hyperlink ref="A2" location="'Síntese Resultados'!A1" display="Voltar para a página Síntese de Resultados" xr:uid="{A72C7C3D-FE49-4C72-92E5-C4FA7F97429F}"/>
  </hyperlinks>
  <pageMargins left="0.7" right="0.7" top="0.75" bottom="0.75" header="0.3" footer="0.3"/>
  <drawing r:id="rId1"/>
  <tableParts count="1">
    <tablePart r:id="rId2"/>
  </tablePart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B4DACC-B207-45AB-986D-0F1E7C55C7BD}">
  <dimension ref="A2:K74"/>
  <sheetViews>
    <sheetView topLeftCell="A31"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459</v>
      </c>
      <c r="C41" s="4">
        <v>45254.660729166666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21</v>
      </c>
      <c r="K41">
        <v>10</v>
      </c>
    </row>
    <row r="42" spans="2:11" x14ac:dyDescent="0.25">
      <c r="B42" t="s">
        <v>459</v>
      </c>
      <c r="C42" s="4">
        <v>45254.660729166666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459</v>
      </c>
      <c r="C43" s="4">
        <v>45254.660729166666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459</v>
      </c>
      <c r="C44" s="4">
        <v>45254.660729166666</v>
      </c>
      <c r="D44" t="s">
        <v>21</v>
      </c>
      <c r="E44" t="s">
        <v>15</v>
      </c>
      <c r="F44" t="s">
        <v>22</v>
      </c>
      <c r="G44" t="s">
        <v>23</v>
      </c>
      <c r="H44" t="s">
        <v>126</v>
      </c>
      <c r="I44">
        <v>1</v>
      </c>
      <c r="K44">
        <v>10</v>
      </c>
    </row>
    <row r="45" spans="2:11" x14ac:dyDescent="0.25">
      <c r="B45" t="s">
        <v>459</v>
      </c>
      <c r="C45" s="4">
        <v>45254.660729166666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459</v>
      </c>
      <c r="C46" s="4">
        <v>45254.660729166666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459</v>
      </c>
      <c r="C47" s="4">
        <v>45254.660729166666</v>
      </c>
      <c r="D47" t="s">
        <v>31</v>
      </c>
      <c r="E47" t="s">
        <v>15</v>
      </c>
      <c r="F47" t="s">
        <v>32</v>
      </c>
      <c r="G47" t="s">
        <v>33</v>
      </c>
      <c r="H47" t="s">
        <v>461</v>
      </c>
      <c r="I47">
        <v>172</v>
      </c>
      <c r="K47">
        <v>10</v>
      </c>
    </row>
    <row r="48" spans="2:11" x14ac:dyDescent="0.25">
      <c r="B48" t="s">
        <v>459</v>
      </c>
      <c r="C48" s="4">
        <v>45254.660729166666</v>
      </c>
      <c r="D48" t="s">
        <v>254</v>
      </c>
      <c r="E48" t="s">
        <v>10</v>
      </c>
      <c r="F48" t="s">
        <v>11</v>
      </c>
      <c r="G48" t="s">
        <v>36</v>
      </c>
      <c r="H48" t="s">
        <v>255</v>
      </c>
      <c r="I48">
        <v>0</v>
      </c>
      <c r="K48">
        <v>10</v>
      </c>
    </row>
    <row r="49" spans="2:11" x14ac:dyDescent="0.25">
      <c r="B49" t="s">
        <v>459</v>
      </c>
      <c r="C49" s="4">
        <v>45254.660729166666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459</v>
      </c>
      <c r="C50" s="4">
        <v>45254.660729166666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459</v>
      </c>
      <c r="C51" s="4">
        <v>45254.660729166666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462</v>
      </c>
      <c r="K51">
        <v>10</v>
      </c>
    </row>
    <row r="52" spans="2:11" x14ac:dyDescent="0.25">
      <c r="B52" t="s">
        <v>459</v>
      </c>
      <c r="C52" s="4">
        <v>45254.660729166666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1</v>
      </c>
      <c r="K52">
        <v>10</v>
      </c>
    </row>
    <row r="53" spans="2:11" x14ac:dyDescent="0.25">
      <c r="B53" t="s">
        <v>459</v>
      </c>
      <c r="C53" s="4">
        <v>45254.660729166666</v>
      </c>
      <c r="D53" t="s">
        <v>51</v>
      </c>
      <c r="E53" t="s">
        <v>10</v>
      </c>
      <c r="F53" t="s">
        <v>11</v>
      </c>
      <c r="G53" t="s">
        <v>39</v>
      </c>
      <c r="H53" t="s">
        <v>52</v>
      </c>
      <c r="I53">
        <v>5</v>
      </c>
      <c r="K53">
        <v>10</v>
      </c>
    </row>
    <row r="54" spans="2:11" x14ac:dyDescent="0.25">
      <c r="B54" t="s">
        <v>459</v>
      </c>
      <c r="C54" s="4">
        <v>45254.660729166666</v>
      </c>
      <c r="D54" t="s">
        <v>53</v>
      </c>
      <c r="E54" t="s">
        <v>10</v>
      </c>
      <c r="F54" t="s">
        <v>11</v>
      </c>
      <c r="H54" t="s">
        <v>54</v>
      </c>
      <c r="I54">
        <v>5</v>
      </c>
      <c r="K54">
        <v>10</v>
      </c>
    </row>
    <row r="55" spans="2:11" x14ac:dyDescent="0.25">
      <c r="B55" t="s">
        <v>459</v>
      </c>
      <c r="C55" s="4">
        <v>45254.660729166666</v>
      </c>
      <c r="D55" t="s">
        <v>55</v>
      </c>
      <c r="E55" t="s">
        <v>10</v>
      </c>
      <c r="F55" t="s">
        <v>11</v>
      </c>
      <c r="H55" t="s">
        <v>56</v>
      </c>
      <c r="I55">
        <v>8</v>
      </c>
      <c r="K55">
        <v>10</v>
      </c>
    </row>
    <row r="56" spans="2:11" x14ac:dyDescent="0.25">
      <c r="B56" t="s">
        <v>459</v>
      </c>
      <c r="C56" s="4">
        <v>45254.660729166666</v>
      </c>
      <c r="D56" t="s">
        <v>57</v>
      </c>
      <c r="E56" t="s">
        <v>10</v>
      </c>
      <c r="F56" t="s">
        <v>11</v>
      </c>
      <c r="H56" t="s">
        <v>58</v>
      </c>
      <c r="I56">
        <v>1</v>
      </c>
      <c r="K56">
        <v>10</v>
      </c>
    </row>
    <row r="57" spans="2:11" x14ac:dyDescent="0.25">
      <c r="B57" t="s">
        <v>459</v>
      </c>
      <c r="C57" s="4">
        <v>45254.660729166666</v>
      </c>
      <c r="D57" t="s">
        <v>59</v>
      </c>
      <c r="E57" t="s">
        <v>10</v>
      </c>
      <c r="F57" t="s">
        <v>11</v>
      </c>
      <c r="H57" t="s">
        <v>60</v>
      </c>
      <c r="I57">
        <v>1</v>
      </c>
      <c r="K57">
        <v>10</v>
      </c>
    </row>
    <row r="58" spans="2:11" x14ac:dyDescent="0.25">
      <c r="B58" t="s">
        <v>459</v>
      </c>
      <c r="C58" s="4">
        <v>45254.660729166666</v>
      </c>
      <c r="D58" t="s">
        <v>67</v>
      </c>
      <c r="E58" t="s">
        <v>10</v>
      </c>
      <c r="F58" t="s">
        <v>11</v>
      </c>
      <c r="G58" t="s">
        <v>62</v>
      </c>
      <c r="H58" t="s">
        <v>68</v>
      </c>
      <c r="I58">
        <v>29</v>
      </c>
      <c r="K58">
        <v>10</v>
      </c>
    </row>
    <row r="59" spans="2:11" x14ac:dyDescent="0.25">
      <c r="B59" t="s">
        <v>459</v>
      </c>
      <c r="C59" s="4">
        <v>45254.660729166666</v>
      </c>
      <c r="D59" t="s">
        <v>69</v>
      </c>
      <c r="E59" t="s">
        <v>10</v>
      </c>
      <c r="F59" t="s">
        <v>11</v>
      </c>
      <c r="G59" t="s">
        <v>62</v>
      </c>
      <c r="H59" t="s">
        <v>70</v>
      </c>
      <c r="I59">
        <v>5</v>
      </c>
      <c r="K59">
        <v>10</v>
      </c>
    </row>
    <row r="60" spans="2:11" x14ac:dyDescent="0.25">
      <c r="B60" t="s">
        <v>459</v>
      </c>
      <c r="C60" s="4">
        <v>45254.660729166666</v>
      </c>
      <c r="D60" t="s">
        <v>71</v>
      </c>
      <c r="E60" t="s">
        <v>10</v>
      </c>
      <c r="F60" t="s">
        <v>11</v>
      </c>
      <c r="G60" t="s">
        <v>36</v>
      </c>
      <c r="H60" t="s">
        <v>72</v>
      </c>
      <c r="I60">
        <v>148</v>
      </c>
      <c r="K60">
        <v>10</v>
      </c>
    </row>
    <row r="61" spans="2:11" x14ac:dyDescent="0.25">
      <c r="B61" t="s">
        <v>459</v>
      </c>
      <c r="C61" s="4">
        <v>45254.660729166666</v>
      </c>
      <c r="D61" t="s">
        <v>73</v>
      </c>
      <c r="E61" t="s">
        <v>10</v>
      </c>
      <c r="F61" t="s">
        <v>11</v>
      </c>
      <c r="G61" t="s">
        <v>62</v>
      </c>
      <c r="H61" t="s">
        <v>74</v>
      </c>
      <c r="I61">
        <v>48</v>
      </c>
      <c r="K61">
        <v>10</v>
      </c>
    </row>
    <row r="62" spans="2:11" x14ac:dyDescent="0.25">
      <c r="B62" t="s">
        <v>459</v>
      </c>
      <c r="C62" s="4">
        <v>45254.660729166666</v>
      </c>
      <c r="D62" t="s">
        <v>75</v>
      </c>
      <c r="E62" t="s">
        <v>10</v>
      </c>
      <c r="F62" t="s">
        <v>32</v>
      </c>
      <c r="G62" t="s">
        <v>76</v>
      </c>
      <c r="H62" t="s">
        <v>77</v>
      </c>
      <c r="I62">
        <v>1</v>
      </c>
      <c r="K62">
        <v>10</v>
      </c>
    </row>
    <row r="63" spans="2:11" x14ac:dyDescent="0.25">
      <c r="B63" t="s">
        <v>459</v>
      </c>
      <c r="C63" s="4">
        <v>45254.660729166666</v>
      </c>
      <c r="D63" t="s">
        <v>78</v>
      </c>
      <c r="E63" t="s">
        <v>10</v>
      </c>
      <c r="F63" t="s">
        <v>32</v>
      </c>
      <c r="G63" t="s">
        <v>79</v>
      </c>
      <c r="H63" t="s">
        <v>80</v>
      </c>
      <c r="I63">
        <v>5</v>
      </c>
      <c r="K63">
        <v>10</v>
      </c>
    </row>
    <row r="64" spans="2:11" x14ac:dyDescent="0.25">
      <c r="B64" t="s">
        <v>459</v>
      </c>
      <c r="C64" s="4">
        <v>45254.660729166666</v>
      </c>
      <c r="D64" t="s">
        <v>119</v>
      </c>
      <c r="E64" t="s">
        <v>15</v>
      </c>
      <c r="F64" t="s">
        <v>22</v>
      </c>
      <c r="G64" t="s">
        <v>120</v>
      </c>
      <c r="H64" t="s">
        <v>144</v>
      </c>
      <c r="I64">
        <v>1</v>
      </c>
      <c r="K64">
        <v>10</v>
      </c>
    </row>
    <row r="65" spans="2:11" x14ac:dyDescent="0.25">
      <c r="B65" t="s">
        <v>459</v>
      </c>
      <c r="C65" s="4">
        <v>45254.660729166666</v>
      </c>
      <c r="D65" t="s">
        <v>83</v>
      </c>
      <c r="E65" t="s">
        <v>10</v>
      </c>
      <c r="F65" t="s">
        <v>11</v>
      </c>
      <c r="G65" t="s">
        <v>84</v>
      </c>
      <c r="H65" t="s">
        <v>85</v>
      </c>
      <c r="I65">
        <v>1</v>
      </c>
      <c r="K65">
        <v>10</v>
      </c>
    </row>
    <row r="66" spans="2:11" x14ac:dyDescent="0.25">
      <c r="B66" t="s">
        <v>459</v>
      </c>
      <c r="C66" s="4">
        <v>45254.660729166666</v>
      </c>
      <c r="D66" t="s">
        <v>86</v>
      </c>
      <c r="E66" t="s">
        <v>10</v>
      </c>
      <c r="F66" t="s">
        <v>32</v>
      </c>
      <c r="G66" t="s">
        <v>87</v>
      </c>
      <c r="H66" t="s">
        <v>88</v>
      </c>
      <c r="I66">
        <v>1</v>
      </c>
      <c r="K66">
        <v>10</v>
      </c>
    </row>
    <row r="67" spans="2:11" x14ac:dyDescent="0.25">
      <c r="B67" t="s">
        <v>459</v>
      </c>
      <c r="C67" s="4">
        <v>45254.660729166666</v>
      </c>
      <c r="D67" t="s">
        <v>135</v>
      </c>
      <c r="E67" t="s">
        <v>10</v>
      </c>
      <c r="F67" t="s">
        <v>32</v>
      </c>
      <c r="G67" t="s">
        <v>39</v>
      </c>
      <c r="H67" t="s">
        <v>136</v>
      </c>
      <c r="I67">
        <v>1</v>
      </c>
      <c r="K67">
        <v>10</v>
      </c>
    </row>
    <row r="68" spans="2:11" x14ac:dyDescent="0.25">
      <c r="B68" t="s">
        <v>459</v>
      </c>
      <c r="C68" s="4">
        <v>45254.660729166666</v>
      </c>
      <c r="D68" t="s">
        <v>89</v>
      </c>
      <c r="E68" t="s">
        <v>10</v>
      </c>
      <c r="F68" t="s">
        <v>32</v>
      </c>
      <c r="G68" t="s">
        <v>39</v>
      </c>
      <c r="H68" t="s">
        <v>90</v>
      </c>
      <c r="I68">
        <v>1</v>
      </c>
      <c r="K68">
        <v>10</v>
      </c>
    </row>
    <row r="69" spans="2:11" x14ac:dyDescent="0.25">
      <c r="B69" t="s">
        <v>459</v>
      </c>
      <c r="C69" s="4">
        <v>45254.660729166666</v>
      </c>
      <c r="D69" t="s">
        <v>91</v>
      </c>
      <c r="E69" t="s">
        <v>10</v>
      </c>
      <c r="F69" t="s">
        <v>32</v>
      </c>
      <c r="G69" t="s">
        <v>39</v>
      </c>
      <c r="H69" t="s">
        <v>92</v>
      </c>
      <c r="I69">
        <v>1</v>
      </c>
      <c r="K69">
        <v>10</v>
      </c>
    </row>
    <row r="70" spans="2:11" x14ac:dyDescent="0.25">
      <c r="B70" t="s">
        <v>459</v>
      </c>
      <c r="C70" s="4">
        <v>45254.660729166666</v>
      </c>
      <c r="D70" t="s">
        <v>93</v>
      </c>
      <c r="E70" t="s">
        <v>10</v>
      </c>
      <c r="F70" t="s">
        <v>32</v>
      </c>
      <c r="G70" t="s">
        <v>87</v>
      </c>
      <c r="H70" t="s">
        <v>94</v>
      </c>
      <c r="I70">
        <v>2</v>
      </c>
      <c r="K70">
        <v>10</v>
      </c>
    </row>
    <row r="71" spans="2:11" x14ac:dyDescent="0.25">
      <c r="B71" t="s">
        <v>459</v>
      </c>
      <c r="C71" s="4">
        <v>45254.660729166666</v>
      </c>
      <c r="D71" t="s">
        <v>95</v>
      </c>
      <c r="E71" t="s">
        <v>10</v>
      </c>
      <c r="F71" t="s">
        <v>32</v>
      </c>
      <c r="G71" t="s">
        <v>39</v>
      </c>
      <c r="H71" t="s">
        <v>96</v>
      </c>
      <c r="I71">
        <v>2</v>
      </c>
      <c r="K71">
        <v>10</v>
      </c>
    </row>
    <row r="72" spans="2:11" x14ac:dyDescent="0.25">
      <c r="B72" t="s">
        <v>459</v>
      </c>
      <c r="C72" s="4">
        <v>45254.660729166666</v>
      </c>
      <c r="D72" t="s">
        <v>97</v>
      </c>
      <c r="E72" t="s">
        <v>10</v>
      </c>
      <c r="F72" t="s">
        <v>32</v>
      </c>
      <c r="G72" t="s">
        <v>39</v>
      </c>
      <c r="H72" t="s">
        <v>98</v>
      </c>
      <c r="I72">
        <v>2</v>
      </c>
      <c r="K72">
        <v>10</v>
      </c>
    </row>
    <row r="73" spans="2:11" x14ac:dyDescent="0.25">
      <c r="B73" t="s">
        <v>459</v>
      </c>
      <c r="C73" s="4">
        <v>45254.660729166666</v>
      </c>
      <c r="D73" t="s">
        <v>99</v>
      </c>
      <c r="E73" t="s">
        <v>10</v>
      </c>
      <c r="F73" t="s">
        <v>32</v>
      </c>
      <c r="G73" t="s">
        <v>39</v>
      </c>
      <c r="H73" t="s">
        <v>100</v>
      </c>
      <c r="I73">
        <v>158</v>
      </c>
      <c r="K73">
        <v>10</v>
      </c>
    </row>
    <row r="74" spans="2:11" x14ac:dyDescent="0.25">
      <c r="B74" t="s">
        <v>459</v>
      </c>
      <c r="C74" s="4">
        <v>45254.660729166666</v>
      </c>
      <c r="D74" t="s">
        <v>101</v>
      </c>
      <c r="E74" t="s">
        <v>10</v>
      </c>
      <c r="F74" t="s">
        <v>32</v>
      </c>
      <c r="G74" t="s">
        <v>39</v>
      </c>
      <c r="H74" t="s">
        <v>102</v>
      </c>
      <c r="I74">
        <v>38</v>
      </c>
      <c r="K74">
        <v>10</v>
      </c>
    </row>
  </sheetData>
  <hyperlinks>
    <hyperlink ref="A2" location="'Síntese Resultados'!A1" display="Voltar para a página Síntese de Resultados" xr:uid="{690E13D7-6182-4DDC-BADF-61B8DD85011C}"/>
  </hyperlinks>
  <pageMargins left="0.7" right="0.7" top="0.75" bottom="0.75" header="0.3" footer="0.3"/>
  <drawing r:id="rId1"/>
  <tableParts count="1">
    <tablePart r:id="rId2"/>
  </tablePart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757DC-CCB7-4937-98A9-AC5C201FB381}">
  <dimension ref="A2:K73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465</v>
      </c>
      <c r="C41" s="4">
        <v>45254.662812499999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18</v>
      </c>
      <c r="K41">
        <v>10</v>
      </c>
    </row>
    <row r="42" spans="2:11" x14ac:dyDescent="0.25">
      <c r="B42" t="s">
        <v>465</v>
      </c>
      <c r="C42" s="4">
        <v>45254.662812499999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465</v>
      </c>
      <c r="C43" s="4">
        <v>45254.662812499999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465</v>
      </c>
      <c r="C44" s="4">
        <v>45254.662812499999</v>
      </c>
      <c r="D44" t="s">
        <v>21</v>
      </c>
      <c r="E44" t="s">
        <v>15</v>
      </c>
      <c r="F44" t="s">
        <v>22</v>
      </c>
      <c r="G44" t="s">
        <v>23</v>
      </c>
      <c r="H44" t="s">
        <v>126</v>
      </c>
      <c r="I44">
        <v>1</v>
      </c>
      <c r="K44">
        <v>10</v>
      </c>
    </row>
    <row r="45" spans="2:11" x14ac:dyDescent="0.25">
      <c r="B45" t="s">
        <v>465</v>
      </c>
      <c r="C45" s="4">
        <v>45254.662812499999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465</v>
      </c>
      <c r="C46" s="4">
        <v>45254.662812499999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465</v>
      </c>
      <c r="C47" s="4">
        <v>45254.662812499999</v>
      </c>
      <c r="D47" t="s">
        <v>31</v>
      </c>
      <c r="E47" t="s">
        <v>15</v>
      </c>
      <c r="F47" t="s">
        <v>32</v>
      </c>
      <c r="G47" t="s">
        <v>33</v>
      </c>
      <c r="H47" t="s">
        <v>466</v>
      </c>
      <c r="I47">
        <v>232</v>
      </c>
      <c r="K47">
        <v>10</v>
      </c>
    </row>
    <row r="48" spans="2:11" x14ac:dyDescent="0.25">
      <c r="B48" t="s">
        <v>465</v>
      </c>
      <c r="C48" s="4">
        <v>45254.662812499999</v>
      </c>
      <c r="D48" t="s">
        <v>35</v>
      </c>
      <c r="E48" t="s">
        <v>15</v>
      </c>
      <c r="F48" t="s">
        <v>11</v>
      </c>
      <c r="G48" t="s">
        <v>36</v>
      </c>
      <c r="H48" t="s">
        <v>285</v>
      </c>
      <c r="I48">
        <v>33</v>
      </c>
      <c r="K48">
        <v>10</v>
      </c>
    </row>
    <row r="49" spans="2:11" x14ac:dyDescent="0.25">
      <c r="B49" t="s">
        <v>465</v>
      </c>
      <c r="C49" s="4">
        <v>45254.662812499999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465</v>
      </c>
      <c r="C50" s="4">
        <v>45254.662812499999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465</v>
      </c>
      <c r="C51" s="4">
        <v>45254.662812499999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467</v>
      </c>
      <c r="K51">
        <v>10</v>
      </c>
    </row>
    <row r="52" spans="2:11" x14ac:dyDescent="0.25">
      <c r="B52" t="s">
        <v>465</v>
      </c>
      <c r="C52" s="4">
        <v>45254.662812499999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1</v>
      </c>
      <c r="K52">
        <v>10</v>
      </c>
    </row>
    <row r="53" spans="2:11" x14ac:dyDescent="0.25">
      <c r="B53" t="s">
        <v>465</v>
      </c>
      <c r="C53" s="4">
        <v>45254.662812499999</v>
      </c>
      <c r="D53" t="s">
        <v>51</v>
      </c>
      <c r="E53" t="s">
        <v>10</v>
      </c>
      <c r="F53" t="s">
        <v>11</v>
      </c>
      <c r="G53" t="s">
        <v>39</v>
      </c>
      <c r="H53" t="s">
        <v>52</v>
      </c>
      <c r="I53">
        <v>10</v>
      </c>
      <c r="K53">
        <v>10</v>
      </c>
    </row>
    <row r="54" spans="2:11" x14ac:dyDescent="0.25">
      <c r="B54" t="s">
        <v>465</v>
      </c>
      <c r="C54" s="4">
        <v>45254.662812499999</v>
      </c>
      <c r="D54" t="s">
        <v>53</v>
      </c>
      <c r="E54" t="s">
        <v>10</v>
      </c>
      <c r="F54" t="s">
        <v>11</v>
      </c>
      <c r="H54" t="s">
        <v>54</v>
      </c>
      <c r="I54">
        <v>10</v>
      </c>
      <c r="K54">
        <v>10</v>
      </c>
    </row>
    <row r="55" spans="2:11" x14ac:dyDescent="0.25">
      <c r="B55" t="s">
        <v>465</v>
      </c>
      <c r="C55" s="4">
        <v>45254.662812499999</v>
      </c>
      <c r="D55" t="s">
        <v>55</v>
      </c>
      <c r="E55" t="s">
        <v>10</v>
      </c>
      <c r="F55" t="s">
        <v>11</v>
      </c>
      <c r="H55" t="s">
        <v>56</v>
      </c>
      <c r="I55">
        <v>22</v>
      </c>
      <c r="K55">
        <v>10</v>
      </c>
    </row>
    <row r="56" spans="2:11" x14ac:dyDescent="0.25">
      <c r="B56" t="s">
        <v>465</v>
      </c>
      <c r="C56" s="4">
        <v>45254.662812499999</v>
      </c>
      <c r="D56" t="s">
        <v>57</v>
      </c>
      <c r="E56" t="s">
        <v>10</v>
      </c>
      <c r="F56" t="s">
        <v>11</v>
      </c>
      <c r="H56" t="s">
        <v>58</v>
      </c>
      <c r="I56">
        <v>21</v>
      </c>
      <c r="K56">
        <v>10</v>
      </c>
    </row>
    <row r="57" spans="2:11" x14ac:dyDescent="0.25">
      <c r="B57" t="s">
        <v>465</v>
      </c>
      <c r="C57" s="4">
        <v>45254.662812499999</v>
      </c>
      <c r="D57" t="s">
        <v>59</v>
      </c>
      <c r="E57" t="s">
        <v>10</v>
      </c>
      <c r="F57" t="s">
        <v>11</v>
      </c>
      <c r="H57" t="s">
        <v>60</v>
      </c>
      <c r="I57">
        <v>5</v>
      </c>
      <c r="K57">
        <v>10</v>
      </c>
    </row>
    <row r="58" spans="2:11" x14ac:dyDescent="0.25">
      <c r="B58" t="s">
        <v>465</v>
      </c>
      <c r="C58" s="4">
        <v>45254.662812499999</v>
      </c>
      <c r="D58" t="s">
        <v>61</v>
      </c>
      <c r="E58" t="s">
        <v>10</v>
      </c>
      <c r="F58" t="s">
        <v>11</v>
      </c>
      <c r="G58" t="s">
        <v>62</v>
      </c>
      <c r="H58" t="s">
        <v>63</v>
      </c>
      <c r="I58">
        <v>2</v>
      </c>
      <c r="K58">
        <v>10</v>
      </c>
    </row>
    <row r="59" spans="2:11" x14ac:dyDescent="0.25">
      <c r="B59" t="s">
        <v>465</v>
      </c>
      <c r="C59" s="4">
        <v>45254.662812499999</v>
      </c>
      <c r="D59" t="s">
        <v>67</v>
      </c>
      <c r="E59" t="s">
        <v>10</v>
      </c>
      <c r="F59" t="s">
        <v>11</v>
      </c>
      <c r="G59" t="s">
        <v>62</v>
      </c>
      <c r="H59" t="s">
        <v>68</v>
      </c>
      <c r="I59">
        <v>50</v>
      </c>
      <c r="K59">
        <v>10</v>
      </c>
    </row>
    <row r="60" spans="2:11" x14ac:dyDescent="0.25">
      <c r="B60" t="s">
        <v>465</v>
      </c>
      <c r="C60" s="4">
        <v>45254.662812499999</v>
      </c>
      <c r="D60" t="s">
        <v>69</v>
      </c>
      <c r="E60" t="s">
        <v>10</v>
      </c>
      <c r="F60" t="s">
        <v>11</v>
      </c>
      <c r="G60" t="s">
        <v>62</v>
      </c>
      <c r="H60" t="s">
        <v>70</v>
      </c>
      <c r="I60">
        <v>12</v>
      </c>
      <c r="K60">
        <v>10</v>
      </c>
    </row>
    <row r="61" spans="2:11" x14ac:dyDescent="0.25">
      <c r="B61" t="s">
        <v>465</v>
      </c>
      <c r="C61" s="4">
        <v>45254.662812499999</v>
      </c>
      <c r="D61" t="s">
        <v>71</v>
      </c>
      <c r="E61" t="s">
        <v>10</v>
      </c>
      <c r="F61" t="s">
        <v>11</v>
      </c>
      <c r="G61" t="s">
        <v>36</v>
      </c>
      <c r="H61" t="s">
        <v>72</v>
      </c>
      <c r="I61">
        <v>185</v>
      </c>
      <c r="K61">
        <v>10</v>
      </c>
    </row>
    <row r="62" spans="2:11" x14ac:dyDescent="0.25">
      <c r="B62" t="s">
        <v>465</v>
      </c>
      <c r="C62" s="4">
        <v>45254.662812499999</v>
      </c>
      <c r="D62" t="s">
        <v>73</v>
      </c>
      <c r="E62" t="s">
        <v>10</v>
      </c>
      <c r="F62" t="s">
        <v>11</v>
      </c>
      <c r="G62" t="s">
        <v>62</v>
      </c>
      <c r="H62" t="s">
        <v>74</v>
      </c>
      <c r="I62">
        <v>44</v>
      </c>
      <c r="K62">
        <v>10</v>
      </c>
    </row>
    <row r="63" spans="2:11" x14ac:dyDescent="0.25">
      <c r="B63" t="s">
        <v>465</v>
      </c>
      <c r="C63" s="4">
        <v>45254.662812499999</v>
      </c>
      <c r="D63" t="s">
        <v>75</v>
      </c>
      <c r="E63" t="s">
        <v>10</v>
      </c>
      <c r="F63" t="s">
        <v>32</v>
      </c>
      <c r="G63" t="s">
        <v>76</v>
      </c>
      <c r="H63" t="s">
        <v>77</v>
      </c>
      <c r="I63">
        <v>1</v>
      </c>
      <c r="K63">
        <v>10</v>
      </c>
    </row>
    <row r="64" spans="2:11" x14ac:dyDescent="0.25">
      <c r="B64" t="s">
        <v>465</v>
      </c>
      <c r="C64" s="4">
        <v>45254.662812499999</v>
      </c>
      <c r="D64" t="s">
        <v>78</v>
      </c>
      <c r="E64" t="s">
        <v>10</v>
      </c>
      <c r="F64" t="s">
        <v>32</v>
      </c>
      <c r="G64" t="s">
        <v>79</v>
      </c>
      <c r="H64" t="s">
        <v>80</v>
      </c>
      <c r="I64">
        <v>12</v>
      </c>
      <c r="K64">
        <v>10</v>
      </c>
    </row>
    <row r="65" spans="2:11" x14ac:dyDescent="0.25">
      <c r="B65" t="s">
        <v>465</v>
      </c>
      <c r="C65" s="4">
        <v>45254.662812499999</v>
      </c>
      <c r="D65" t="s">
        <v>119</v>
      </c>
      <c r="E65" t="s">
        <v>15</v>
      </c>
      <c r="F65" t="s">
        <v>22</v>
      </c>
      <c r="G65" t="s">
        <v>120</v>
      </c>
      <c r="H65" t="s">
        <v>468</v>
      </c>
      <c r="I65">
        <v>21</v>
      </c>
      <c r="K65">
        <v>10</v>
      </c>
    </row>
    <row r="66" spans="2:11" x14ac:dyDescent="0.25">
      <c r="B66" t="s">
        <v>465</v>
      </c>
      <c r="C66" s="4">
        <v>45254.662812499999</v>
      </c>
      <c r="D66" t="s">
        <v>83</v>
      </c>
      <c r="E66" t="s">
        <v>10</v>
      </c>
      <c r="F66" t="s">
        <v>11</v>
      </c>
      <c r="G66" t="s">
        <v>84</v>
      </c>
      <c r="H66" t="s">
        <v>85</v>
      </c>
      <c r="I66">
        <v>1</v>
      </c>
      <c r="K66">
        <v>10</v>
      </c>
    </row>
    <row r="67" spans="2:11" x14ac:dyDescent="0.25">
      <c r="B67" t="s">
        <v>465</v>
      </c>
      <c r="C67" s="4">
        <v>45254.662812499999</v>
      </c>
      <c r="D67" t="s">
        <v>86</v>
      </c>
      <c r="E67" t="s">
        <v>10</v>
      </c>
      <c r="F67" t="s">
        <v>32</v>
      </c>
      <c r="G67" t="s">
        <v>87</v>
      </c>
      <c r="H67" t="s">
        <v>88</v>
      </c>
      <c r="I67">
        <v>1</v>
      </c>
      <c r="K67">
        <v>10</v>
      </c>
    </row>
    <row r="68" spans="2:11" x14ac:dyDescent="0.25">
      <c r="B68" t="s">
        <v>465</v>
      </c>
      <c r="C68" s="4">
        <v>45254.662812499999</v>
      </c>
      <c r="D68" t="s">
        <v>89</v>
      </c>
      <c r="E68" t="s">
        <v>10</v>
      </c>
      <c r="F68" t="s">
        <v>32</v>
      </c>
      <c r="G68" t="s">
        <v>39</v>
      </c>
      <c r="H68" t="s">
        <v>90</v>
      </c>
      <c r="I68">
        <v>1</v>
      </c>
      <c r="K68">
        <v>10</v>
      </c>
    </row>
    <row r="69" spans="2:11" x14ac:dyDescent="0.25">
      <c r="B69" t="s">
        <v>465</v>
      </c>
      <c r="C69" s="4">
        <v>45254.662812499999</v>
      </c>
      <c r="D69" t="s">
        <v>93</v>
      </c>
      <c r="E69" t="s">
        <v>10</v>
      </c>
      <c r="F69" t="s">
        <v>32</v>
      </c>
      <c r="G69" t="s">
        <v>87</v>
      </c>
      <c r="H69" t="s">
        <v>94</v>
      </c>
      <c r="I69">
        <v>2</v>
      </c>
      <c r="K69">
        <v>10</v>
      </c>
    </row>
    <row r="70" spans="2:11" x14ac:dyDescent="0.25">
      <c r="B70" t="s">
        <v>465</v>
      </c>
      <c r="C70" s="4">
        <v>45254.662812499999</v>
      </c>
      <c r="D70" t="s">
        <v>95</v>
      </c>
      <c r="E70" t="s">
        <v>10</v>
      </c>
      <c r="F70" t="s">
        <v>32</v>
      </c>
      <c r="G70" t="s">
        <v>39</v>
      </c>
      <c r="H70" t="s">
        <v>96</v>
      </c>
      <c r="I70">
        <v>2</v>
      </c>
      <c r="K70">
        <v>10</v>
      </c>
    </row>
    <row r="71" spans="2:11" x14ac:dyDescent="0.25">
      <c r="B71" t="s">
        <v>465</v>
      </c>
      <c r="C71" s="4">
        <v>45254.662812499999</v>
      </c>
      <c r="D71" t="s">
        <v>97</v>
      </c>
      <c r="E71" t="s">
        <v>10</v>
      </c>
      <c r="F71" t="s">
        <v>32</v>
      </c>
      <c r="G71" t="s">
        <v>39</v>
      </c>
      <c r="H71" t="s">
        <v>98</v>
      </c>
      <c r="I71">
        <v>2</v>
      </c>
      <c r="K71">
        <v>10</v>
      </c>
    </row>
    <row r="72" spans="2:11" x14ac:dyDescent="0.25">
      <c r="B72" t="s">
        <v>465</v>
      </c>
      <c r="C72" s="4">
        <v>45254.662812499999</v>
      </c>
      <c r="D72" t="s">
        <v>99</v>
      </c>
      <c r="E72" t="s">
        <v>10</v>
      </c>
      <c r="F72" t="s">
        <v>32</v>
      </c>
      <c r="G72" t="s">
        <v>39</v>
      </c>
      <c r="H72" t="s">
        <v>100</v>
      </c>
      <c r="I72">
        <v>169</v>
      </c>
      <c r="K72">
        <v>10</v>
      </c>
    </row>
    <row r="73" spans="2:11" x14ac:dyDescent="0.25">
      <c r="B73" t="s">
        <v>465</v>
      </c>
      <c r="C73" s="4">
        <v>45254.662812499999</v>
      </c>
      <c r="D73" t="s">
        <v>101</v>
      </c>
      <c r="E73" t="s">
        <v>10</v>
      </c>
      <c r="F73" t="s">
        <v>32</v>
      </c>
      <c r="G73" t="s">
        <v>39</v>
      </c>
      <c r="H73" t="s">
        <v>102</v>
      </c>
      <c r="I73">
        <v>40</v>
      </c>
      <c r="K73">
        <v>10</v>
      </c>
    </row>
  </sheetData>
  <hyperlinks>
    <hyperlink ref="A2" location="'Síntese Resultados'!A1" display="Voltar para a página Síntese de Resultados" xr:uid="{EA24F2C2-00C9-42CA-955E-BCA4536F06E7}"/>
  </hyperlinks>
  <pageMargins left="0.7" right="0.7" top="0.75" bottom="0.75" header="0.3" footer="0.3"/>
  <drawing r:id="rId1"/>
  <tableParts count="1">
    <tablePart r:id="rId2"/>
  </tablePart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D3559-EA20-42EA-8A9C-2894C5F8362E}">
  <dimension ref="A2:K74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470</v>
      </c>
      <c r="C41" s="4">
        <v>45254.666678240741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470</v>
      </c>
      <c r="C42" s="4">
        <v>45254.666678240741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470</v>
      </c>
      <c r="C43" s="4">
        <v>45254.666678240741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470</v>
      </c>
      <c r="C44" s="4">
        <v>45254.666678240741</v>
      </c>
      <c r="D44" t="s">
        <v>21</v>
      </c>
      <c r="E44" t="s">
        <v>15</v>
      </c>
      <c r="F44" t="s">
        <v>22</v>
      </c>
      <c r="G44" t="s">
        <v>23</v>
      </c>
      <c r="H44" t="s">
        <v>126</v>
      </c>
      <c r="I44">
        <v>1</v>
      </c>
      <c r="K44">
        <v>10</v>
      </c>
    </row>
    <row r="45" spans="2:11" x14ac:dyDescent="0.25">
      <c r="B45" t="s">
        <v>470</v>
      </c>
      <c r="C45" s="4">
        <v>45254.666678240741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470</v>
      </c>
      <c r="C46" s="4">
        <v>45254.666678240741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470</v>
      </c>
      <c r="C47" s="4">
        <v>45254.666678240741</v>
      </c>
      <c r="D47" t="s">
        <v>31</v>
      </c>
      <c r="E47" t="s">
        <v>15</v>
      </c>
      <c r="F47" t="s">
        <v>32</v>
      </c>
      <c r="G47" t="s">
        <v>33</v>
      </c>
      <c r="H47" t="s">
        <v>116</v>
      </c>
      <c r="I47">
        <v>170</v>
      </c>
      <c r="K47">
        <v>10</v>
      </c>
    </row>
    <row r="48" spans="2:11" x14ac:dyDescent="0.25">
      <c r="B48" t="s">
        <v>470</v>
      </c>
      <c r="C48" s="4">
        <v>45254.666678240741</v>
      </c>
      <c r="D48" t="s">
        <v>254</v>
      </c>
      <c r="E48" t="s">
        <v>10</v>
      </c>
      <c r="F48" t="s">
        <v>11</v>
      </c>
      <c r="G48" t="s">
        <v>36</v>
      </c>
      <c r="H48" t="s">
        <v>255</v>
      </c>
      <c r="I48">
        <v>0</v>
      </c>
      <c r="K48">
        <v>10</v>
      </c>
    </row>
    <row r="49" spans="2:11" x14ac:dyDescent="0.25">
      <c r="B49" t="s">
        <v>470</v>
      </c>
      <c r="C49" s="4">
        <v>45254.666678240741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470</v>
      </c>
      <c r="C50" s="4">
        <v>45254.666678240741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470</v>
      </c>
      <c r="C51" s="4">
        <v>45254.666678240741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473</v>
      </c>
      <c r="K51">
        <v>10</v>
      </c>
    </row>
    <row r="52" spans="2:11" x14ac:dyDescent="0.25">
      <c r="B52" t="s">
        <v>470</v>
      </c>
      <c r="C52" s="4">
        <v>45254.666678240741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1</v>
      </c>
      <c r="K52">
        <v>10</v>
      </c>
    </row>
    <row r="53" spans="2:11" x14ac:dyDescent="0.25">
      <c r="B53" t="s">
        <v>470</v>
      </c>
      <c r="C53" s="4">
        <v>45254.666678240741</v>
      </c>
      <c r="D53" t="s">
        <v>51</v>
      </c>
      <c r="E53" t="s">
        <v>10</v>
      </c>
      <c r="F53" t="s">
        <v>11</v>
      </c>
      <c r="G53" t="s">
        <v>39</v>
      </c>
      <c r="H53" t="s">
        <v>52</v>
      </c>
      <c r="I53">
        <v>5</v>
      </c>
      <c r="K53">
        <v>10</v>
      </c>
    </row>
    <row r="54" spans="2:11" x14ac:dyDescent="0.25">
      <c r="B54" t="s">
        <v>470</v>
      </c>
      <c r="C54" s="4">
        <v>45254.666678240741</v>
      </c>
      <c r="D54" t="s">
        <v>53</v>
      </c>
      <c r="E54" t="s">
        <v>10</v>
      </c>
      <c r="F54" t="s">
        <v>11</v>
      </c>
      <c r="H54" t="s">
        <v>54</v>
      </c>
      <c r="I54">
        <v>5</v>
      </c>
      <c r="K54">
        <v>10</v>
      </c>
    </row>
    <row r="55" spans="2:11" x14ac:dyDescent="0.25">
      <c r="B55" t="s">
        <v>470</v>
      </c>
      <c r="C55" s="4">
        <v>45254.666678240741</v>
      </c>
      <c r="D55" t="s">
        <v>55</v>
      </c>
      <c r="E55" t="s">
        <v>10</v>
      </c>
      <c r="F55" t="s">
        <v>11</v>
      </c>
      <c r="H55" t="s">
        <v>56</v>
      </c>
      <c r="I55">
        <v>8</v>
      </c>
      <c r="K55">
        <v>10</v>
      </c>
    </row>
    <row r="56" spans="2:11" x14ac:dyDescent="0.25">
      <c r="B56" t="s">
        <v>470</v>
      </c>
      <c r="C56" s="4">
        <v>45254.666678240741</v>
      </c>
      <c r="D56" t="s">
        <v>57</v>
      </c>
      <c r="E56" t="s">
        <v>10</v>
      </c>
      <c r="F56" t="s">
        <v>11</v>
      </c>
      <c r="H56" t="s">
        <v>58</v>
      </c>
      <c r="I56">
        <v>1</v>
      </c>
      <c r="K56">
        <v>10</v>
      </c>
    </row>
    <row r="57" spans="2:11" x14ac:dyDescent="0.25">
      <c r="B57" t="s">
        <v>470</v>
      </c>
      <c r="C57" s="4">
        <v>45254.666678240741</v>
      </c>
      <c r="D57" t="s">
        <v>59</v>
      </c>
      <c r="E57" t="s">
        <v>10</v>
      </c>
      <c r="F57" t="s">
        <v>11</v>
      </c>
      <c r="H57" t="s">
        <v>60</v>
      </c>
      <c r="I57">
        <v>1</v>
      </c>
      <c r="K57">
        <v>10</v>
      </c>
    </row>
    <row r="58" spans="2:11" x14ac:dyDescent="0.25">
      <c r="B58" t="s">
        <v>470</v>
      </c>
      <c r="C58" s="4">
        <v>45254.666678240741</v>
      </c>
      <c r="D58" t="s">
        <v>67</v>
      </c>
      <c r="E58" t="s">
        <v>10</v>
      </c>
      <c r="F58" t="s">
        <v>11</v>
      </c>
      <c r="G58" t="s">
        <v>62</v>
      </c>
      <c r="H58" t="s">
        <v>68</v>
      </c>
      <c r="I58">
        <v>27</v>
      </c>
      <c r="K58">
        <v>10</v>
      </c>
    </row>
    <row r="59" spans="2:11" x14ac:dyDescent="0.25">
      <c r="B59" t="s">
        <v>470</v>
      </c>
      <c r="C59" s="4">
        <v>45254.666678240741</v>
      </c>
      <c r="D59" t="s">
        <v>69</v>
      </c>
      <c r="E59" t="s">
        <v>10</v>
      </c>
      <c r="F59" t="s">
        <v>11</v>
      </c>
      <c r="G59" t="s">
        <v>62</v>
      </c>
      <c r="H59" t="s">
        <v>70</v>
      </c>
      <c r="I59">
        <v>5</v>
      </c>
      <c r="K59">
        <v>10</v>
      </c>
    </row>
    <row r="60" spans="2:11" x14ac:dyDescent="0.25">
      <c r="B60" t="s">
        <v>470</v>
      </c>
      <c r="C60" s="4">
        <v>45254.666678240741</v>
      </c>
      <c r="D60" t="s">
        <v>71</v>
      </c>
      <c r="E60" t="s">
        <v>10</v>
      </c>
      <c r="F60" t="s">
        <v>11</v>
      </c>
      <c r="G60" t="s">
        <v>36</v>
      </c>
      <c r="H60" t="s">
        <v>72</v>
      </c>
      <c r="I60">
        <v>148</v>
      </c>
      <c r="K60">
        <v>10</v>
      </c>
    </row>
    <row r="61" spans="2:11" x14ac:dyDescent="0.25">
      <c r="B61" t="s">
        <v>470</v>
      </c>
      <c r="C61" s="4">
        <v>45254.666678240741</v>
      </c>
      <c r="D61" t="s">
        <v>73</v>
      </c>
      <c r="E61" t="s">
        <v>10</v>
      </c>
      <c r="F61" t="s">
        <v>11</v>
      </c>
      <c r="G61" t="s">
        <v>62</v>
      </c>
      <c r="H61" t="s">
        <v>74</v>
      </c>
      <c r="I61">
        <v>49</v>
      </c>
      <c r="K61">
        <v>10</v>
      </c>
    </row>
    <row r="62" spans="2:11" x14ac:dyDescent="0.25">
      <c r="B62" t="s">
        <v>470</v>
      </c>
      <c r="C62" s="4">
        <v>45254.666678240741</v>
      </c>
      <c r="D62" t="s">
        <v>75</v>
      </c>
      <c r="E62" t="s">
        <v>10</v>
      </c>
      <c r="F62" t="s">
        <v>32</v>
      </c>
      <c r="G62" t="s">
        <v>76</v>
      </c>
      <c r="H62" t="s">
        <v>77</v>
      </c>
      <c r="I62">
        <v>1</v>
      </c>
      <c r="K62">
        <v>10</v>
      </c>
    </row>
    <row r="63" spans="2:11" x14ac:dyDescent="0.25">
      <c r="B63" t="s">
        <v>470</v>
      </c>
      <c r="C63" s="4">
        <v>45254.666678240741</v>
      </c>
      <c r="D63" t="s">
        <v>78</v>
      </c>
      <c r="E63" t="s">
        <v>10</v>
      </c>
      <c r="F63" t="s">
        <v>32</v>
      </c>
      <c r="G63" t="s">
        <v>79</v>
      </c>
      <c r="H63" t="s">
        <v>80</v>
      </c>
      <c r="I63">
        <v>5</v>
      </c>
      <c r="K63">
        <v>10</v>
      </c>
    </row>
    <row r="64" spans="2:11" x14ac:dyDescent="0.25">
      <c r="B64" t="s">
        <v>470</v>
      </c>
      <c r="C64" s="4">
        <v>45254.666678240741</v>
      </c>
      <c r="D64" t="s">
        <v>119</v>
      </c>
      <c r="E64" t="s">
        <v>15</v>
      </c>
      <c r="F64" t="s">
        <v>22</v>
      </c>
      <c r="G64" t="s">
        <v>120</v>
      </c>
      <c r="H64" t="s">
        <v>144</v>
      </c>
      <c r="I64">
        <v>1</v>
      </c>
      <c r="K64">
        <v>10</v>
      </c>
    </row>
    <row r="65" spans="2:11" x14ac:dyDescent="0.25">
      <c r="B65" t="s">
        <v>470</v>
      </c>
      <c r="C65" s="4">
        <v>45254.666678240741</v>
      </c>
      <c r="D65" t="s">
        <v>83</v>
      </c>
      <c r="E65" t="s">
        <v>10</v>
      </c>
      <c r="F65" t="s">
        <v>11</v>
      </c>
      <c r="G65" t="s">
        <v>84</v>
      </c>
      <c r="H65" t="s">
        <v>85</v>
      </c>
      <c r="I65">
        <v>1</v>
      </c>
      <c r="K65">
        <v>10</v>
      </c>
    </row>
    <row r="66" spans="2:11" x14ac:dyDescent="0.25">
      <c r="B66" t="s">
        <v>470</v>
      </c>
      <c r="C66" s="4">
        <v>45254.666678240741</v>
      </c>
      <c r="D66" t="s">
        <v>86</v>
      </c>
      <c r="E66" t="s">
        <v>10</v>
      </c>
      <c r="F66" t="s">
        <v>32</v>
      </c>
      <c r="G66" t="s">
        <v>87</v>
      </c>
      <c r="H66" t="s">
        <v>88</v>
      </c>
      <c r="I66">
        <v>1</v>
      </c>
      <c r="K66">
        <v>10</v>
      </c>
    </row>
    <row r="67" spans="2:11" x14ac:dyDescent="0.25">
      <c r="B67" t="s">
        <v>470</v>
      </c>
      <c r="C67" s="4">
        <v>45254.666678240741</v>
      </c>
      <c r="D67" t="s">
        <v>135</v>
      </c>
      <c r="E67" t="s">
        <v>10</v>
      </c>
      <c r="F67" t="s">
        <v>32</v>
      </c>
      <c r="G67" t="s">
        <v>39</v>
      </c>
      <c r="H67" t="s">
        <v>136</v>
      </c>
      <c r="I67">
        <v>1</v>
      </c>
      <c r="K67">
        <v>10</v>
      </c>
    </row>
    <row r="68" spans="2:11" x14ac:dyDescent="0.25">
      <c r="B68" t="s">
        <v>470</v>
      </c>
      <c r="C68" s="4">
        <v>45254.666678240741</v>
      </c>
      <c r="D68" t="s">
        <v>89</v>
      </c>
      <c r="E68" t="s">
        <v>10</v>
      </c>
      <c r="F68" t="s">
        <v>32</v>
      </c>
      <c r="G68" t="s">
        <v>39</v>
      </c>
      <c r="H68" t="s">
        <v>90</v>
      </c>
      <c r="I68">
        <v>1</v>
      </c>
      <c r="K68">
        <v>10</v>
      </c>
    </row>
    <row r="69" spans="2:11" x14ac:dyDescent="0.25">
      <c r="B69" t="s">
        <v>470</v>
      </c>
      <c r="C69" s="4">
        <v>45254.666678240741</v>
      </c>
      <c r="D69" t="s">
        <v>91</v>
      </c>
      <c r="E69" t="s">
        <v>10</v>
      </c>
      <c r="F69" t="s">
        <v>32</v>
      </c>
      <c r="G69" t="s">
        <v>39</v>
      </c>
      <c r="H69" t="s">
        <v>92</v>
      </c>
      <c r="I69">
        <v>1</v>
      </c>
      <c r="K69">
        <v>10</v>
      </c>
    </row>
    <row r="70" spans="2:11" x14ac:dyDescent="0.25">
      <c r="B70" t="s">
        <v>470</v>
      </c>
      <c r="C70" s="4">
        <v>45254.666678240741</v>
      </c>
      <c r="D70" t="s">
        <v>93</v>
      </c>
      <c r="E70" t="s">
        <v>10</v>
      </c>
      <c r="F70" t="s">
        <v>32</v>
      </c>
      <c r="G70" t="s">
        <v>87</v>
      </c>
      <c r="H70" t="s">
        <v>94</v>
      </c>
      <c r="I70">
        <v>2</v>
      </c>
      <c r="K70">
        <v>10</v>
      </c>
    </row>
    <row r="71" spans="2:11" x14ac:dyDescent="0.25">
      <c r="B71" t="s">
        <v>470</v>
      </c>
      <c r="C71" s="4">
        <v>45254.666678240741</v>
      </c>
      <c r="D71" t="s">
        <v>95</v>
      </c>
      <c r="E71" t="s">
        <v>10</v>
      </c>
      <c r="F71" t="s">
        <v>32</v>
      </c>
      <c r="G71" t="s">
        <v>39</v>
      </c>
      <c r="H71" t="s">
        <v>96</v>
      </c>
      <c r="I71">
        <v>2</v>
      </c>
      <c r="K71">
        <v>10</v>
      </c>
    </row>
    <row r="72" spans="2:11" x14ac:dyDescent="0.25">
      <c r="B72" t="s">
        <v>470</v>
      </c>
      <c r="C72" s="4">
        <v>45254.666678240741</v>
      </c>
      <c r="D72" t="s">
        <v>97</v>
      </c>
      <c r="E72" t="s">
        <v>10</v>
      </c>
      <c r="F72" t="s">
        <v>32</v>
      </c>
      <c r="G72" t="s">
        <v>39</v>
      </c>
      <c r="H72" t="s">
        <v>98</v>
      </c>
      <c r="I72">
        <v>2</v>
      </c>
      <c r="K72">
        <v>10</v>
      </c>
    </row>
    <row r="73" spans="2:11" x14ac:dyDescent="0.25">
      <c r="B73" t="s">
        <v>470</v>
      </c>
      <c r="C73" s="4">
        <v>45254.666678240741</v>
      </c>
      <c r="D73" t="s">
        <v>99</v>
      </c>
      <c r="E73" t="s">
        <v>10</v>
      </c>
      <c r="F73" t="s">
        <v>32</v>
      </c>
      <c r="G73" t="s">
        <v>39</v>
      </c>
      <c r="H73" t="s">
        <v>100</v>
      </c>
      <c r="I73">
        <v>158</v>
      </c>
      <c r="K73">
        <v>10</v>
      </c>
    </row>
    <row r="74" spans="2:11" x14ac:dyDescent="0.25">
      <c r="B74" t="s">
        <v>470</v>
      </c>
      <c r="C74" s="4">
        <v>45254.666678240741</v>
      </c>
      <c r="D74" t="s">
        <v>101</v>
      </c>
      <c r="E74" t="s">
        <v>10</v>
      </c>
      <c r="F74" t="s">
        <v>32</v>
      </c>
      <c r="G74" t="s">
        <v>39</v>
      </c>
      <c r="H74" t="s">
        <v>102</v>
      </c>
      <c r="I74">
        <v>38</v>
      </c>
      <c r="K74">
        <v>10</v>
      </c>
    </row>
  </sheetData>
  <hyperlinks>
    <hyperlink ref="A2" location="'Síntese Resultados'!A1" display="Voltar para a página Síntese de Resultados" xr:uid="{A7D40F1F-9AE9-40F9-B92D-0ED7A89E93C8}"/>
  </hyperlinks>
  <pageMargins left="0.7" right="0.7" top="0.75" bottom="0.75" header="0.3" footer="0.3"/>
  <drawing r:id="rId1"/>
  <tableParts count="1">
    <tablePart r:id="rId2"/>
  </tablePart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2E4FA-42B3-4568-A4C4-8DF925261EBA}">
  <dimension ref="A2:K74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474</v>
      </c>
      <c r="C41" s="4">
        <v>45254.668622685182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474</v>
      </c>
      <c r="C42" s="4">
        <v>45254.668622685182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474</v>
      </c>
      <c r="C43" s="4">
        <v>45254.668622685182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474</v>
      </c>
      <c r="C44" s="4">
        <v>45254.668622685182</v>
      </c>
      <c r="D44" t="s">
        <v>21</v>
      </c>
      <c r="E44" t="s">
        <v>15</v>
      </c>
      <c r="F44" t="s">
        <v>22</v>
      </c>
      <c r="G44" t="s">
        <v>23</v>
      </c>
      <c r="H44" t="s">
        <v>477</v>
      </c>
      <c r="I44">
        <v>17</v>
      </c>
      <c r="K44">
        <v>10</v>
      </c>
    </row>
    <row r="45" spans="2:11" x14ac:dyDescent="0.25">
      <c r="B45" t="s">
        <v>474</v>
      </c>
      <c r="C45" s="4">
        <v>45254.668622685182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474</v>
      </c>
      <c r="C46" s="4">
        <v>45254.668622685182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474</v>
      </c>
      <c r="C47" s="4">
        <v>45254.668622685182</v>
      </c>
      <c r="D47" t="s">
        <v>31</v>
      </c>
      <c r="E47" t="s">
        <v>15</v>
      </c>
      <c r="F47" t="s">
        <v>32</v>
      </c>
      <c r="G47" t="s">
        <v>33</v>
      </c>
      <c r="H47" t="s">
        <v>478</v>
      </c>
      <c r="I47">
        <v>242</v>
      </c>
      <c r="K47">
        <v>10</v>
      </c>
    </row>
    <row r="48" spans="2:11" x14ac:dyDescent="0.25">
      <c r="B48" t="s">
        <v>474</v>
      </c>
      <c r="C48" s="4">
        <v>45254.668622685182</v>
      </c>
      <c r="D48" t="s">
        <v>35</v>
      </c>
      <c r="E48" t="s">
        <v>15</v>
      </c>
      <c r="F48" t="s">
        <v>11</v>
      </c>
      <c r="G48" t="s">
        <v>36</v>
      </c>
      <c r="H48" t="s">
        <v>117</v>
      </c>
      <c r="I48">
        <v>23</v>
      </c>
      <c r="K48">
        <v>10</v>
      </c>
    </row>
    <row r="49" spans="2:11" x14ac:dyDescent="0.25">
      <c r="B49" t="s">
        <v>474</v>
      </c>
      <c r="C49" s="4">
        <v>45254.668622685182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474</v>
      </c>
      <c r="C50" s="4">
        <v>45254.668622685182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474</v>
      </c>
      <c r="C51" s="4">
        <v>45254.668622685182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479</v>
      </c>
      <c r="K51">
        <v>10</v>
      </c>
    </row>
    <row r="52" spans="2:11" x14ac:dyDescent="0.25">
      <c r="B52" t="s">
        <v>474</v>
      </c>
      <c r="C52" s="4">
        <v>45254.668622685182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17</v>
      </c>
      <c r="K52">
        <v>10</v>
      </c>
    </row>
    <row r="53" spans="2:11" x14ac:dyDescent="0.25">
      <c r="B53" t="s">
        <v>474</v>
      </c>
      <c r="C53" s="4">
        <v>45254.668622685182</v>
      </c>
      <c r="D53" t="s">
        <v>51</v>
      </c>
      <c r="E53" t="s">
        <v>10</v>
      </c>
      <c r="F53" t="s">
        <v>11</v>
      </c>
      <c r="G53" t="s">
        <v>39</v>
      </c>
      <c r="H53" t="s">
        <v>52</v>
      </c>
      <c r="I53">
        <v>5</v>
      </c>
      <c r="K53">
        <v>10</v>
      </c>
    </row>
    <row r="54" spans="2:11" x14ac:dyDescent="0.25">
      <c r="B54" t="s">
        <v>474</v>
      </c>
      <c r="C54" s="4">
        <v>45254.668622685182</v>
      </c>
      <c r="D54" t="s">
        <v>53</v>
      </c>
      <c r="E54" t="s">
        <v>10</v>
      </c>
      <c r="F54" t="s">
        <v>11</v>
      </c>
      <c r="H54" t="s">
        <v>54</v>
      </c>
      <c r="I54">
        <v>5</v>
      </c>
      <c r="K54">
        <v>10</v>
      </c>
    </row>
    <row r="55" spans="2:11" x14ac:dyDescent="0.25">
      <c r="B55" t="s">
        <v>474</v>
      </c>
      <c r="C55" s="4">
        <v>45254.668622685182</v>
      </c>
      <c r="D55" t="s">
        <v>55</v>
      </c>
      <c r="E55" t="s">
        <v>10</v>
      </c>
      <c r="F55" t="s">
        <v>11</v>
      </c>
      <c r="H55" t="s">
        <v>56</v>
      </c>
      <c r="I55">
        <v>8</v>
      </c>
      <c r="K55">
        <v>10</v>
      </c>
    </row>
    <row r="56" spans="2:11" x14ac:dyDescent="0.25">
      <c r="B56" t="s">
        <v>474</v>
      </c>
      <c r="C56" s="4">
        <v>45254.668622685182</v>
      </c>
      <c r="D56" t="s">
        <v>57</v>
      </c>
      <c r="E56" t="s">
        <v>10</v>
      </c>
      <c r="F56" t="s">
        <v>11</v>
      </c>
      <c r="H56" t="s">
        <v>58</v>
      </c>
      <c r="I56">
        <v>1</v>
      </c>
      <c r="K56">
        <v>10</v>
      </c>
    </row>
    <row r="57" spans="2:11" x14ac:dyDescent="0.25">
      <c r="B57" t="s">
        <v>474</v>
      </c>
      <c r="C57" s="4">
        <v>45254.668622685182</v>
      </c>
      <c r="D57" t="s">
        <v>59</v>
      </c>
      <c r="E57" t="s">
        <v>10</v>
      </c>
      <c r="F57" t="s">
        <v>11</v>
      </c>
      <c r="H57" t="s">
        <v>60</v>
      </c>
      <c r="I57">
        <v>1</v>
      </c>
      <c r="K57">
        <v>10</v>
      </c>
    </row>
    <row r="58" spans="2:11" x14ac:dyDescent="0.25">
      <c r="B58" t="s">
        <v>474</v>
      </c>
      <c r="C58" s="4">
        <v>45254.668622685182</v>
      </c>
      <c r="D58" t="s">
        <v>67</v>
      </c>
      <c r="E58" t="s">
        <v>10</v>
      </c>
      <c r="F58" t="s">
        <v>11</v>
      </c>
      <c r="G58" t="s">
        <v>62</v>
      </c>
      <c r="H58" t="s">
        <v>68</v>
      </c>
      <c r="I58">
        <v>27</v>
      </c>
      <c r="K58">
        <v>10</v>
      </c>
    </row>
    <row r="59" spans="2:11" x14ac:dyDescent="0.25">
      <c r="B59" t="s">
        <v>474</v>
      </c>
      <c r="C59" s="4">
        <v>45254.668622685182</v>
      </c>
      <c r="D59" t="s">
        <v>69</v>
      </c>
      <c r="E59" t="s">
        <v>10</v>
      </c>
      <c r="F59" t="s">
        <v>11</v>
      </c>
      <c r="G59" t="s">
        <v>62</v>
      </c>
      <c r="H59" t="s">
        <v>70</v>
      </c>
      <c r="I59">
        <v>4</v>
      </c>
      <c r="K59">
        <v>10</v>
      </c>
    </row>
    <row r="60" spans="2:11" x14ac:dyDescent="0.25">
      <c r="B60" t="s">
        <v>474</v>
      </c>
      <c r="C60" s="4">
        <v>45254.668622685182</v>
      </c>
      <c r="D60" t="s">
        <v>71</v>
      </c>
      <c r="E60" t="s">
        <v>10</v>
      </c>
      <c r="F60" t="s">
        <v>11</v>
      </c>
      <c r="G60" t="s">
        <v>36</v>
      </c>
      <c r="H60" t="s">
        <v>72</v>
      </c>
      <c r="I60">
        <v>148</v>
      </c>
      <c r="K60">
        <v>10</v>
      </c>
    </row>
    <row r="61" spans="2:11" x14ac:dyDescent="0.25">
      <c r="B61" t="s">
        <v>474</v>
      </c>
      <c r="C61" s="4">
        <v>45254.668622685182</v>
      </c>
      <c r="D61" t="s">
        <v>73</v>
      </c>
      <c r="E61" t="s">
        <v>10</v>
      </c>
      <c r="F61" t="s">
        <v>11</v>
      </c>
      <c r="G61" t="s">
        <v>62</v>
      </c>
      <c r="H61" t="s">
        <v>74</v>
      </c>
      <c r="I61">
        <v>81</v>
      </c>
      <c r="K61">
        <v>10</v>
      </c>
    </row>
    <row r="62" spans="2:11" x14ac:dyDescent="0.25">
      <c r="B62" t="s">
        <v>474</v>
      </c>
      <c r="C62" s="4">
        <v>45254.668622685182</v>
      </c>
      <c r="D62" t="s">
        <v>75</v>
      </c>
      <c r="E62" t="s">
        <v>10</v>
      </c>
      <c r="F62" t="s">
        <v>32</v>
      </c>
      <c r="G62" t="s">
        <v>76</v>
      </c>
      <c r="H62" t="s">
        <v>77</v>
      </c>
      <c r="I62">
        <v>1</v>
      </c>
      <c r="K62">
        <v>10</v>
      </c>
    </row>
    <row r="63" spans="2:11" x14ac:dyDescent="0.25">
      <c r="B63" t="s">
        <v>474</v>
      </c>
      <c r="C63" s="4">
        <v>45254.668622685182</v>
      </c>
      <c r="D63" t="s">
        <v>78</v>
      </c>
      <c r="E63" t="s">
        <v>10</v>
      </c>
      <c r="F63" t="s">
        <v>32</v>
      </c>
      <c r="G63" t="s">
        <v>79</v>
      </c>
      <c r="H63" t="s">
        <v>80</v>
      </c>
      <c r="I63">
        <v>4</v>
      </c>
      <c r="K63">
        <v>10</v>
      </c>
    </row>
    <row r="64" spans="2:11" x14ac:dyDescent="0.25">
      <c r="B64" t="s">
        <v>474</v>
      </c>
      <c r="C64" s="4">
        <v>45254.668622685182</v>
      </c>
      <c r="D64" t="s">
        <v>119</v>
      </c>
      <c r="E64" t="s">
        <v>15</v>
      </c>
      <c r="F64" t="s">
        <v>22</v>
      </c>
      <c r="G64" t="s">
        <v>120</v>
      </c>
      <c r="H64" t="s">
        <v>144</v>
      </c>
      <c r="I64">
        <v>1</v>
      </c>
      <c r="K64">
        <v>10</v>
      </c>
    </row>
    <row r="65" spans="2:11" x14ac:dyDescent="0.25">
      <c r="B65" t="s">
        <v>474</v>
      </c>
      <c r="C65" s="4">
        <v>45254.668622685182</v>
      </c>
      <c r="D65" t="s">
        <v>83</v>
      </c>
      <c r="E65" t="s">
        <v>10</v>
      </c>
      <c r="F65" t="s">
        <v>11</v>
      </c>
      <c r="G65" t="s">
        <v>84</v>
      </c>
      <c r="H65" t="s">
        <v>85</v>
      </c>
      <c r="I65">
        <v>1</v>
      </c>
      <c r="K65">
        <v>10</v>
      </c>
    </row>
    <row r="66" spans="2:11" x14ac:dyDescent="0.25">
      <c r="B66" t="s">
        <v>474</v>
      </c>
      <c r="C66" s="4">
        <v>45254.668622685182</v>
      </c>
      <c r="D66" t="s">
        <v>86</v>
      </c>
      <c r="E66" t="s">
        <v>10</v>
      </c>
      <c r="F66" t="s">
        <v>32</v>
      </c>
      <c r="G66" t="s">
        <v>87</v>
      </c>
      <c r="H66" t="s">
        <v>88</v>
      </c>
      <c r="I66">
        <v>1</v>
      </c>
      <c r="K66">
        <v>10</v>
      </c>
    </row>
    <row r="67" spans="2:11" x14ac:dyDescent="0.25">
      <c r="B67" t="s">
        <v>474</v>
      </c>
      <c r="C67" s="4">
        <v>45254.668622685182</v>
      </c>
      <c r="D67" t="s">
        <v>135</v>
      </c>
      <c r="E67" t="s">
        <v>10</v>
      </c>
      <c r="F67" t="s">
        <v>32</v>
      </c>
      <c r="G67" t="s">
        <v>39</v>
      </c>
      <c r="H67" t="s">
        <v>136</v>
      </c>
      <c r="I67">
        <v>1</v>
      </c>
      <c r="K67">
        <v>10</v>
      </c>
    </row>
    <row r="68" spans="2:11" x14ac:dyDescent="0.25">
      <c r="B68" t="s">
        <v>474</v>
      </c>
      <c r="C68" s="4">
        <v>45254.668622685182</v>
      </c>
      <c r="D68" t="s">
        <v>89</v>
      </c>
      <c r="E68" t="s">
        <v>10</v>
      </c>
      <c r="F68" t="s">
        <v>32</v>
      </c>
      <c r="G68" t="s">
        <v>39</v>
      </c>
      <c r="H68" t="s">
        <v>90</v>
      </c>
      <c r="I68">
        <v>1</v>
      </c>
      <c r="K68">
        <v>10</v>
      </c>
    </row>
    <row r="69" spans="2:11" x14ac:dyDescent="0.25">
      <c r="B69" t="s">
        <v>474</v>
      </c>
      <c r="C69" s="4">
        <v>45254.668622685182</v>
      </c>
      <c r="D69" t="s">
        <v>91</v>
      </c>
      <c r="E69" t="s">
        <v>10</v>
      </c>
      <c r="F69" t="s">
        <v>32</v>
      </c>
      <c r="G69" t="s">
        <v>39</v>
      </c>
      <c r="H69" t="s">
        <v>92</v>
      </c>
      <c r="I69">
        <v>1</v>
      </c>
      <c r="K69">
        <v>10</v>
      </c>
    </row>
    <row r="70" spans="2:11" x14ac:dyDescent="0.25">
      <c r="B70" t="s">
        <v>474</v>
      </c>
      <c r="C70" s="4">
        <v>45254.668622685182</v>
      </c>
      <c r="D70" t="s">
        <v>93</v>
      </c>
      <c r="E70" t="s">
        <v>10</v>
      </c>
      <c r="F70" t="s">
        <v>32</v>
      </c>
      <c r="G70" t="s">
        <v>87</v>
      </c>
      <c r="H70" t="s">
        <v>94</v>
      </c>
      <c r="I70">
        <v>2</v>
      </c>
      <c r="K70">
        <v>10</v>
      </c>
    </row>
    <row r="71" spans="2:11" x14ac:dyDescent="0.25">
      <c r="B71" t="s">
        <v>474</v>
      </c>
      <c r="C71" s="4">
        <v>45254.668622685182</v>
      </c>
      <c r="D71" t="s">
        <v>95</v>
      </c>
      <c r="E71" t="s">
        <v>10</v>
      </c>
      <c r="F71" t="s">
        <v>32</v>
      </c>
      <c r="G71" t="s">
        <v>39</v>
      </c>
      <c r="H71" t="s">
        <v>96</v>
      </c>
      <c r="I71">
        <v>2</v>
      </c>
      <c r="K71">
        <v>10</v>
      </c>
    </row>
    <row r="72" spans="2:11" x14ac:dyDescent="0.25">
      <c r="B72" t="s">
        <v>474</v>
      </c>
      <c r="C72" s="4">
        <v>45254.668622685182</v>
      </c>
      <c r="D72" t="s">
        <v>97</v>
      </c>
      <c r="E72" t="s">
        <v>10</v>
      </c>
      <c r="F72" t="s">
        <v>32</v>
      </c>
      <c r="G72" t="s">
        <v>39</v>
      </c>
      <c r="H72" t="s">
        <v>98</v>
      </c>
      <c r="I72">
        <v>2</v>
      </c>
      <c r="K72">
        <v>10</v>
      </c>
    </row>
    <row r="73" spans="2:11" x14ac:dyDescent="0.25">
      <c r="B73" t="s">
        <v>474</v>
      </c>
      <c r="C73" s="4">
        <v>45254.668622685182</v>
      </c>
      <c r="D73" t="s">
        <v>99</v>
      </c>
      <c r="E73" t="s">
        <v>10</v>
      </c>
      <c r="F73" t="s">
        <v>32</v>
      </c>
      <c r="G73" t="s">
        <v>39</v>
      </c>
      <c r="H73" t="s">
        <v>100</v>
      </c>
      <c r="I73">
        <v>158</v>
      </c>
      <c r="K73">
        <v>10</v>
      </c>
    </row>
    <row r="74" spans="2:11" x14ac:dyDescent="0.25">
      <c r="B74" t="s">
        <v>474</v>
      </c>
      <c r="C74" s="4">
        <v>45254.668622685182</v>
      </c>
      <c r="D74" t="s">
        <v>101</v>
      </c>
      <c r="E74" t="s">
        <v>10</v>
      </c>
      <c r="F74" t="s">
        <v>32</v>
      </c>
      <c r="G74" t="s">
        <v>39</v>
      </c>
      <c r="H74" t="s">
        <v>102</v>
      </c>
      <c r="I74">
        <v>38</v>
      </c>
      <c r="K74">
        <v>10</v>
      </c>
    </row>
  </sheetData>
  <hyperlinks>
    <hyperlink ref="A2" location="'Síntese Resultados'!A1" display="Voltar para a página Síntese de Resultados" xr:uid="{CE7D8B6C-DEB5-41CD-9A76-BBE903314C63}"/>
  </hyperlinks>
  <pageMargins left="0.7" right="0.7" top="0.75" bottom="0.75" header="0.3" footer="0.3"/>
  <drawing r:id="rId1"/>
  <tableParts count="1">
    <tablePart r:id="rId2"/>
  </tablePart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9573B-87AB-4A19-AD18-9C3B1A75A0A5}">
  <dimension ref="A2:K74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480</v>
      </c>
      <c r="C41" s="4">
        <v>45254.670810185184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480</v>
      </c>
      <c r="C42" s="4">
        <v>45254.670810185184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480</v>
      </c>
      <c r="C43" s="4">
        <v>45254.670810185184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480</v>
      </c>
      <c r="C44" s="4">
        <v>45254.670810185184</v>
      </c>
      <c r="D44" t="s">
        <v>21</v>
      </c>
      <c r="E44" t="s">
        <v>15</v>
      </c>
      <c r="F44" t="s">
        <v>22</v>
      </c>
      <c r="G44" t="s">
        <v>23</v>
      </c>
      <c r="H44" t="s">
        <v>126</v>
      </c>
      <c r="I44">
        <v>1</v>
      </c>
      <c r="K44">
        <v>10</v>
      </c>
    </row>
    <row r="45" spans="2:11" x14ac:dyDescent="0.25">
      <c r="B45" t="s">
        <v>480</v>
      </c>
      <c r="C45" s="4">
        <v>45254.670810185184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480</v>
      </c>
      <c r="C46" s="4">
        <v>45254.670810185184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480</v>
      </c>
      <c r="C47" s="4">
        <v>45254.670810185184</v>
      </c>
      <c r="D47" t="s">
        <v>31</v>
      </c>
      <c r="E47" t="s">
        <v>15</v>
      </c>
      <c r="F47" t="s">
        <v>32</v>
      </c>
      <c r="G47" t="s">
        <v>33</v>
      </c>
      <c r="H47" t="s">
        <v>253</v>
      </c>
      <c r="I47">
        <v>178</v>
      </c>
      <c r="K47">
        <v>10</v>
      </c>
    </row>
    <row r="48" spans="2:11" x14ac:dyDescent="0.25">
      <c r="B48" t="s">
        <v>480</v>
      </c>
      <c r="C48" s="4">
        <v>45254.670810185184</v>
      </c>
      <c r="D48" t="s">
        <v>254</v>
      </c>
      <c r="E48" t="s">
        <v>10</v>
      </c>
      <c r="F48" t="s">
        <v>11</v>
      </c>
      <c r="G48" t="s">
        <v>36</v>
      </c>
      <c r="H48" t="s">
        <v>255</v>
      </c>
      <c r="I48">
        <v>0</v>
      </c>
      <c r="K48">
        <v>10</v>
      </c>
    </row>
    <row r="49" spans="2:11" x14ac:dyDescent="0.25">
      <c r="B49" t="s">
        <v>480</v>
      </c>
      <c r="C49" s="4">
        <v>45254.670810185184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480</v>
      </c>
      <c r="C50" s="4">
        <v>45254.670810185184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480</v>
      </c>
      <c r="C51" s="4">
        <v>45254.670810185184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481</v>
      </c>
      <c r="K51">
        <v>10</v>
      </c>
    </row>
    <row r="52" spans="2:11" x14ac:dyDescent="0.25">
      <c r="B52" t="s">
        <v>480</v>
      </c>
      <c r="C52" s="4">
        <v>45254.670810185184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1</v>
      </c>
      <c r="K52">
        <v>10</v>
      </c>
    </row>
    <row r="53" spans="2:11" x14ac:dyDescent="0.25">
      <c r="B53" t="s">
        <v>480</v>
      </c>
      <c r="C53" s="4">
        <v>45254.670810185184</v>
      </c>
      <c r="D53" t="s">
        <v>51</v>
      </c>
      <c r="E53" t="s">
        <v>10</v>
      </c>
      <c r="F53" t="s">
        <v>11</v>
      </c>
      <c r="G53" t="s">
        <v>39</v>
      </c>
      <c r="H53" t="s">
        <v>52</v>
      </c>
      <c r="I53">
        <v>5</v>
      </c>
      <c r="K53">
        <v>10</v>
      </c>
    </row>
    <row r="54" spans="2:11" x14ac:dyDescent="0.25">
      <c r="B54" t="s">
        <v>480</v>
      </c>
      <c r="C54" s="4">
        <v>45254.670810185184</v>
      </c>
      <c r="D54" t="s">
        <v>53</v>
      </c>
      <c r="E54" t="s">
        <v>10</v>
      </c>
      <c r="F54" t="s">
        <v>11</v>
      </c>
      <c r="H54" t="s">
        <v>54</v>
      </c>
      <c r="I54">
        <v>5</v>
      </c>
      <c r="K54">
        <v>10</v>
      </c>
    </row>
    <row r="55" spans="2:11" x14ac:dyDescent="0.25">
      <c r="B55" t="s">
        <v>480</v>
      </c>
      <c r="C55" s="4">
        <v>45254.670810185184</v>
      </c>
      <c r="D55" t="s">
        <v>55</v>
      </c>
      <c r="E55" t="s">
        <v>10</v>
      </c>
      <c r="F55" t="s">
        <v>11</v>
      </c>
      <c r="H55" t="s">
        <v>56</v>
      </c>
      <c r="I55">
        <v>8</v>
      </c>
      <c r="K55">
        <v>10</v>
      </c>
    </row>
    <row r="56" spans="2:11" x14ac:dyDescent="0.25">
      <c r="B56" t="s">
        <v>480</v>
      </c>
      <c r="C56" s="4">
        <v>45254.670810185184</v>
      </c>
      <c r="D56" t="s">
        <v>57</v>
      </c>
      <c r="E56" t="s">
        <v>10</v>
      </c>
      <c r="F56" t="s">
        <v>11</v>
      </c>
      <c r="H56" t="s">
        <v>58</v>
      </c>
      <c r="I56">
        <v>1</v>
      </c>
      <c r="K56">
        <v>10</v>
      </c>
    </row>
    <row r="57" spans="2:11" x14ac:dyDescent="0.25">
      <c r="B57" t="s">
        <v>480</v>
      </c>
      <c r="C57" s="4">
        <v>45254.670810185184</v>
      </c>
      <c r="D57" t="s">
        <v>59</v>
      </c>
      <c r="E57" t="s">
        <v>10</v>
      </c>
      <c r="F57" t="s">
        <v>11</v>
      </c>
      <c r="H57" t="s">
        <v>60</v>
      </c>
      <c r="I57">
        <v>1</v>
      </c>
      <c r="K57">
        <v>10</v>
      </c>
    </row>
    <row r="58" spans="2:11" x14ac:dyDescent="0.25">
      <c r="B58" t="s">
        <v>480</v>
      </c>
      <c r="C58" s="4">
        <v>45254.670810185184</v>
      </c>
      <c r="D58" t="s">
        <v>67</v>
      </c>
      <c r="E58" t="s">
        <v>10</v>
      </c>
      <c r="F58" t="s">
        <v>11</v>
      </c>
      <c r="G58" t="s">
        <v>62</v>
      </c>
      <c r="H58" t="s">
        <v>68</v>
      </c>
      <c r="I58">
        <v>27</v>
      </c>
      <c r="K58">
        <v>10</v>
      </c>
    </row>
    <row r="59" spans="2:11" x14ac:dyDescent="0.25">
      <c r="B59" t="s">
        <v>480</v>
      </c>
      <c r="C59" s="4">
        <v>45254.670810185184</v>
      </c>
      <c r="D59" t="s">
        <v>69</v>
      </c>
      <c r="E59" t="s">
        <v>10</v>
      </c>
      <c r="F59" t="s">
        <v>11</v>
      </c>
      <c r="G59" t="s">
        <v>62</v>
      </c>
      <c r="H59" t="s">
        <v>70</v>
      </c>
      <c r="I59">
        <v>4</v>
      </c>
      <c r="K59">
        <v>10</v>
      </c>
    </row>
    <row r="60" spans="2:11" x14ac:dyDescent="0.25">
      <c r="B60" t="s">
        <v>480</v>
      </c>
      <c r="C60" s="4">
        <v>45254.670810185184</v>
      </c>
      <c r="D60" t="s">
        <v>71</v>
      </c>
      <c r="E60" t="s">
        <v>10</v>
      </c>
      <c r="F60" t="s">
        <v>11</v>
      </c>
      <c r="G60" t="s">
        <v>36</v>
      </c>
      <c r="H60" t="s">
        <v>72</v>
      </c>
      <c r="I60">
        <v>148</v>
      </c>
      <c r="K60">
        <v>10</v>
      </c>
    </row>
    <row r="61" spans="2:11" x14ac:dyDescent="0.25">
      <c r="B61" t="s">
        <v>480</v>
      </c>
      <c r="C61" s="4">
        <v>45254.670810185184</v>
      </c>
      <c r="D61" t="s">
        <v>73</v>
      </c>
      <c r="E61" t="s">
        <v>10</v>
      </c>
      <c r="F61" t="s">
        <v>11</v>
      </c>
      <c r="G61" t="s">
        <v>62</v>
      </c>
      <c r="H61" t="s">
        <v>74</v>
      </c>
      <c r="I61">
        <v>53</v>
      </c>
      <c r="K61">
        <v>10</v>
      </c>
    </row>
    <row r="62" spans="2:11" x14ac:dyDescent="0.25">
      <c r="B62" t="s">
        <v>480</v>
      </c>
      <c r="C62" s="4">
        <v>45254.670810185184</v>
      </c>
      <c r="D62" t="s">
        <v>75</v>
      </c>
      <c r="E62" t="s">
        <v>10</v>
      </c>
      <c r="F62" t="s">
        <v>32</v>
      </c>
      <c r="G62" t="s">
        <v>76</v>
      </c>
      <c r="H62" t="s">
        <v>77</v>
      </c>
      <c r="I62">
        <v>1</v>
      </c>
      <c r="K62">
        <v>10</v>
      </c>
    </row>
    <row r="63" spans="2:11" x14ac:dyDescent="0.25">
      <c r="B63" t="s">
        <v>480</v>
      </c>
      <c r="C63" s="4">
        <v>45254.670810185184</v>
      </c>
      <c r="D63" t="s">
        <v>78</v>
      </c>
      <c r="E63" t="s">
        <v>10</v>
      </c>
      <c r="F63" t="s">
        <v>32</v>
      </c>
      <c r="G63" t="s">
        <v>79</v>
      </c>
      <c r="H63" t="s">
        <v>80</v>
      </c>
      <c r="I63">
        <v>4</v>
      </c>
      <c r="K63">
        <v>10</v>
      </c>
    </row>
    <row r="64" spans="2:11" x14ac:dyDescent="0.25">
      <c r="B64" t="s">
        <v>480</v>
      </c>
      <c r="C64" s="4">
        <v>45254.670810185184</v>
      </c>
      <c r="D64" t="s">
        <v>119</v>
      </c>
      <c r="E64" t="s">
        <v>15</v>
      </c>
      <c r="F64" t="s">
        <v>22</v>
      </c>
      <c r="G64" t="s">
        <v>120</v>
      </c>
      <c r="H64" t="s">
        <v>144</v>
      </c>
      <c r="I64">
        <v>1</v>
      </c>
      <c r="K64">
        <v>10</v>
      </c>
    </row>
    <row r="65" spans="2:11" x14ac:dyDescent="0.25">
      <c r="B65" t="s">
        <v>480</v>
      </c>
      <c r="C65" s="4">
        <v>45254.670810185184</v>
      </c>
      <c r="D65" t="s">
        <v>83</v>
      </c>
      <c r="E65" t="s">
        <v>10</v>
      </c>
      <c r="F65" t="s">
        <v>11</v>
      </c>
      <c r="G65" t="s">
        <v>84</v>
      </c>
      <c r="H65" t="s">
        <v>85</v>
      </c>
      <c r="I65">
        <v>1</v>
      </c>
      <c r="K65">
        <v>10</v>
      </c>
    </row>
    <row r="66" spans="2:11" x14ac:dyDescent="0.25">
      <c r="B66" t="s">
        <v>480</v>
      </c>
      <c r="C66" s="4">
        <v>45254.670810185184</v>
      </c>
      <c r="D66" t="s">
        <v>86</v>
      </c>
      <c r="E66" t="s">
        <v>10</v>
      </c>
      <c r="F66" t="s">
        <v>32</v>
      </c>
      <c r="G66" t="s">
        <v>87</v>
      </c>
      <c r="H66" t="s">
        <v>88</v>
      </c>
      <c r="I66">
        <v>1</v>
      </c>
      <c r="K66">
        <v>10</v>
      </c>
    </row>
    <row r="67" spans="2:11" x14ac:dyDescent="0.25">
      <c r="B67" t="s">
        <v>480</v>
      </c>
      <c r="C67" s="4">
        <v>45254.670810185184</v>
      </c>
      <c r="D67" t="s">
        <v>135</v>
      </c>
      <c r="E67" t="s">
        <v>10</v>
      </c>
      <c r="F67" t="s">
        <v>32</v>
      </c>
      <c r="G67" t="s">
        <v>39</v>
      </c>
      <c r="H67" t="s">
        <v>136</v>
      </c>
      <c r="I67">
        <v>1</v>
      </c>
      <c r="K67">
        <v>10</v>
      </c>
    </row>
    <row r="68" spans="2:11" x14ac:dyDescent="0.25">
      <c r="B68" t="s">
        <v>480</v>
      </c>
      <c r="C68" s="4">
        <v>45254.670810185184</v>
      </c>
      <c r="D68" t="s">
        <v>89</v>
      </c>
      <c r="E68" t="s">
        <v>10</v>
      </c>
      <c r="F68" t="s">
        <v>32</v>
      </c>
      <c r="G68" t="s">
        <v>39</v>
      </c>
      <c r="H68" t="s">
        <v>90</v>
      </c>
      <c r="I68">
        <v>1</v>
      </c>
      <c r="K68">
        <v>10</v>
      </c>
    </row>
    <row r="69" spans="2:11" x14ac:dyDescent="0.25">
      <c r="B69" t="s">
        <v>480</v>
      </c>
      <c r="C69" s="4">
        <v>45254.670810185184</v>
      </c>
      <c r="D69" t="s">
        <v>91</v>
      </c>
      <c r="E69" t="s">
        <v>10</v>
      </c>
      <c r="F69" t="s">
        <v>32</v>
      </c>
      <c r="G69" t="s">
        <v>39</v>
      </c>
      <c r="H69" t="s">
        <v>92</v>
      </c>
      <c r="I69">
        <v>1</v>
      </c>
      <c r="K69">
        <v>10</v>
      </c>
    </row>
    <row r="70" spans="2:11" x14ac:dyDescent="0.25">
      <c r="B70" t="s">
        <v>480</v>
      </c>
      <c r="C70" s="4">
        <v>45254.670810185184</v>
      </c>
      <c r="D70" t="s">
        <v>93</v>
      </c>
      <c r="E70" t="s">
        <v>10</v>
      </c>
      <c r="F70" t="s">
        <v>32</v>
      </c>
      <c r="G70" t="s">
        <v>87</v>
      </c>
      <c r="H70" t="s">
        <v>94</v>
      </c>
      <c r="I70">
        <v>2</v>
      </c>
      <c r="K70">
        <v>10</v>
      </c>
    </row>
    <row r="71" spans="2:11" x14ac:dyDescent="0.25">
      <c r="B71" t="s">
        <v>480</v>
      </c>
      <c r="C71" s="4">
        <v>45254.670810185184</v>
      </c>
      <c r="D71" t="s">
        <v>95</v>
      </c>
      <c r="E71" t="s">
        <v>10</v>
      </c>
      <c r="F71" t="s">
        <v>32</v>
      </c>
      <c r="G71" t="s">
        <v>39</v>
      </c>
      <c r="H71" t="s">
        <v>96</v>
      </c>
      <c r="I71">
        <v>2</v>
      </c>
      <c r="K71">
        <v>10</v>
      </c>
    </row>
    <row r="72" spans="2:11" x14ac:dyDescent="0.25">
      <c r="B72" t="s">
        <v>480</v>
      </c>
      <c r="C72" s="4">
        <v>45254.670810185184</v>
      </c>
      <c r="D72" t="s">
        <v>97</v>
      </c>
      <c r="E72" t="s">
        <v>10</v>
      </c>
      <c r="F72" t="s">
        <v>32</v>
      </c>
      <c r="G72" t="s">
        <v>39</v>
      </c>
      <c r="H72" t="s">
        <v>98</v>
      </c>
      <c r="I72">
        <v>2</v>
      </c>
      <c r="K72">
        <v>10</v>
      </c>
    </row>
    <row r="73" spans="2:11" x14ac:dyDescent="0.25">
      <c r="B73" t="s">
        <v>480</v>
      </c>
      <c r="C73" s="4">
        <v>45254.670810185184</v>
      </c>
      <c r="D73" t="s">
        <v>99</v>
      </c>
      <c r="E73" t="s">
        <v>10</v>
      </c>
      <c r="F73" t="s">
        <v>32</v>
      </c>
      <c r="G73" t="s">
        <v>39</v>
      </c>
      <c r="H73" t="s">
        <v>100</v>
      </c>
      <c r="I73">
        <v>161</v>
      </c>
      <c r="K73">
        <v>10</v>
      </c>
    </row>
    <row r="74" spans="2:11" x14ac:dyDescent="0.25">
      <c r="B74" t="s">
        <v>480</v>
      </c>
      <c r="C74" s="4">
        <v>45254.670810185184</v>
      </c>
      <c r="D74" t="s">
        <v>101</v>
      </c>
      <c r="E74" t="s">
        <v>10</v>
      </c>
      <c r="F74" t="s">
        <v>32</v>
      </c>
      <c r="G74" t="s">
        <v>39</v>
      </c>
      <c r="H74" t="s">
        <v>102</v>
      </c>
      <c r="I74">
        <v>39</v>
      </c>
      <c r="K74">
        <v>10</v>
      </c>
    </row>
  </sheetData>
  <hyperlinks>
    <hyperlink ref="A2" location="'Síntese Resultados'!A1" display="Voltar para a página Síntese de Resultados" xr:uid="{9E91A4B0-5A19-4D40-A9A3-FD5D5CFAA8E5}"/>
  </hyperlinks>
  <pageMargins left="0.7" right="0.7" top="0.75" bottom="0.75" header="0.3" footer="0.3"/>
  <drawing r:id="rId1"/>
  <tableParts count="1">
    <tablePart r:id="rId2"/>
  </tablePart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05488-5CE5-4D2A-9DD6-977FD3056888}">
  <dimension ref="A2:K72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483</v>
      </c>
      <c r="C41" s="4">
        <v>45254.674074074072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483</v>
      </c>
      <c r="C42" s="4">
        <v>45254.674074074072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483</v>
      </c>
      <c r="C43" s="4">
        <v>45254.674074074072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483</v>
      </c>
      <c r="C44" s="4">
        <v>45254.674074074072</v>
      </c>
      <c r="D44" t="s">
        <v>21</v>
      </c>
      <c r="E44" t="s">
        <v>15</v>
      </c>
      <c r="F44" t="s">
        <v>22</v>
      </c>
      <c r="G44" t="s">
        <v>23</v>
      </c>
      <c r="H44" t="s">
        <v>438</v>
      </c>
      <c r="I44">
        <v>6</v>
      </c>
      <c r="K44">
        <v>10</v>
      </c>
    </row>
    <row r="45" spans="2:11" x14ac:dyDescent="0.25">
      <c r="B45" t="s">
        <v>483</v>
      </c>
      <c r="C45" s="4">
        <v>45254.674074074072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483</v>
      </c>
      <c r="C46" s="4">
        <v>45254.674074074072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483</v>
      </c>
      <c r="C47" s="4">
        <v>45254.674074074072</v>
      </c>
      <c r="D47" t="s">
        <v>31</v>
      </c>
      <c r="E47" t="s">
        <v>15</v>
      </c>
      <c r="F47" t="s">
        <v>32</v>
      </c>
      <c r="G47" t="s">
        <v>33</v>
      </c>
      <c r="H47" t="s">
        <v>383</v>
      </c>
      <c r="I47">
        <v>185</v>
      </c>
      <c r="K47">
        <v>10</v>
      </c>
    </row>
    <row r="48" spans="2:11" x14ac:dyDescent="0.25">
      <c r="B48" t="s">
        <v>483</v>
      </c>
      <c r="C48" s="4">
        <v>45254.674074074072</v>
      </c>
      <c r="D48" t="s">
        <v>254</v>
      </c>
      <c r="E48" t="s">
        <v>10</v>
      </c>
      <c r="F48" t="s">
        <v>11</v>
      </c>
      <c r="G48" t="s">
        <v>36</v>
      </c>
      <c r="H48" t="s">
        <v>255</v>
      </c>
      <c r="I48">
        <v>0</v>
      </c>
      <c r="K48">
        <v>10</v>
      </c>
    </row>
    <row r="49" spans="2:11" x14ac:dyDescent="0.25">
      <c r="B49" t="s">
        <v>483</v>
      </c>
      <c r="C49" s="4">
        <v>45254.674074074072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483</v>
      </c>
      <c r="C50" s="4">
        <v>45254.674074074072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483</v>
      </c>
      <c r="C51" s="4">
        <v>45254.674074074072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484</v>
      </c>
      <c r="K51">
        <v>10</v>
      </c>
    </row>
    <row r="52" spans="2:11" x14ac:dyDescent="0.25">
      <c r="B52" t="s">
        <v>483</v>
      </c>
      <c r="C52" s="4">
        <v>45254.674074074072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6</v>
      </c>
      <c r="K52">
        <v>10</v>
      </c>
    </row>
    <row r="53" spans="2:11" x14ac:dyDescent="0.25">
      <c r="B53" t="s">
        <v>483</v>
      </c>
      <c r="C53" s="4">
        <v>45254.674074074072</v>
      </c>
      <c r="D53" t="s">
        <v>51</v>
      </c>
      <c r="E53" t="s">
        <v>10</v>
      </c>
      <c r="F53" t="s">
        <v>11</v>
      </c>
      <c r="G53" t="s">
        <v>39</v>
      </c>
      <c r="H53" t="s">
        <v>52</v>
      </c>
      <c r="I53">
        <v>4</v>
      </c>
      <c r="K53">
        <v>10</v>
      </c>
    </row>
    <row r="54" spans="2:11" x14ac:dyDescent="0.25">
      <c r="B54" t="s">
        <v>483</v>
      </c>
      <c r="C54" s="4">
        <v>45254.674074074072</v>
      </c>
      <c r="D54" t="s">
        <v>53</v>
      </c>
      <c r="E54" t="s">
        <v>10</v>
      </c>
      <c r="F54" t="s">
        <v>11</v>
      </c>
      <c r="H54" t="s">
        <v>54</v>
      </c>
      <c r="I54">
        <v>4</v>
      </c>
      <c r="K54">
        <v>10</v>
      </c>
    </row>
    <row r="55" spans="2:11" x14ac:dyDescent="0.25">
      <c r="B55" t="s">
        <v>483</v>
      </c>
      <c r="C55" s="4">
        <v>45254.674074074072</v>
      </c>
      <c r="D55" t="s">
        <v>55</v>
      </c>
      <c r="E55" t="s">
        <v>10</v>
      </c>
      <c r="F55" t="s">
        <v>11</v>
      </c>
      <c r="H55" t="s">
        <v>56</v>
      </c>
      <c r="I55">
        <v>5</v>
      </c>
      <c r="K55">
        <v>10</v>
      </c>
    </row>
    <row r="56" spans="2:11" x14ac:dyDescent="0.25">
      <c r="B56" t="s">
        <v>483</v>
      </c>
      <c r="C56" s="4">
        <v>45254.674074074072</v>
      </c>
      <c r="D56" t="s">
        <v>57</v>
      </c>
      <c r="E56" t="s">
        <v>10</v>
      </c>
      <c r="F56" t="s">
        <v>11</v>
      </c>
      <c r="H56" t="s">
        <v>58</v>
      </c>
      <c r="I56">
        <v>1</v>
      </c>
      <c r="K56">
        <v>10</v>
      </c>
    </row>
    <row r="57" spans="2:11" x14ac:dyDescent="0.25">
      <c r="B57" t="s">
        <v>483</v>
      </c>
      <c r="C57" s="4">
        <v>45254.674074074072</v>
      </c>
      <c r="D57" t="s">
        <v>67</v>
      </c>
      <c r="E57" t="s">
        <v>10</v>
      </c>
      <c r="F57" t="s">
        <v>11</v>
      </c>
      <c r="G57" t="s">
        <v>62</v>
      </c>
      <c r="H57" t="s">
        <v>68</v>
      </c>
      <c r="I57">
        <v>27</v>
      </c>
      <c r="K57">
        <v>10</v>
      </c>
    </row>
    <row r="58" spans="2:11" x14ac:dyDescent="0.25">
      <c r="B58" t="s">
        <v>483</v>
      </c>
      <c r="C58" s="4">
        <v>45254.674074074072</v>
      </c>
      <c r="D58" t="s">
        <v>69</v>
      </c>
      <c r="E58" t="s">
        <v>10</v>
      </c>
      <c r="F58" t="s">
        <v>11</v>
      </c>
      <c r="G58" t="s">
        <v>62</v>
      </c>
      <c r="H58" t="s">
        <v>70</v>
      </c>
      <c r="I58">
        <v>3</v>
      </c>
      <c r="K58">
        <v>10</v>
      </c>
    </row>
    <row r="59" spans="2:11" x14ac:dyDescent="0.25">
      <c r="B59" t="s">
        <v>483</v>
      </c>
      <c r="C59" s="4">
        <v>45254.674074074072</v>
      </c>
      <c r="D59" t="s">
        <v>71</v>
      </c>
      <c r="E59" t="s">
        <v>10</v>
      </c>
      <c r="F59" t="s">
        <v>11</v>
      </c>
      <c r="G59" t="s">
        <v>36</v>
      </c>
      <c r="H59" t="s">
        <v>72</v>
      </c>
      <c r="I59">
        <v>148</v>
      </c>
      <c r="K59">
        <v>10</v>
      </c>
    </row>
    <row r="60" spans="2:11" x14ac:dyDescent="0.25">
      <c r="B60" t="s">
        <v>483</v>
      </c>
      <c r="C60" s="4">
        <v>45254.674074074072</v>
      </c>
      <c r="D60" t="s">
        <v>73</v>
      </c>
      <c r="E60" t="s">
        <v>10</v>
      </c>
      <c r="F60" t="s">
        <v>11</v>
      </c>
      <c r="G60" t="s">
        <v>62</v>
      </c>
      <c r="H60" t="s">
        <v>74</v>
      </c>
      <c r="I60">
        <v>70</v>
      </c>
      <c r="K60">
        <v>10</v>
      </c>
    </row>
    <row r="61" spans="2:11" x14ac:dyDescent="0.25">
      <c r="B61" t="s">
        <v>483</v>
      </c>
      <c r="C61" s="4">
        <v>45254.674074074072</v>
      </c>
      <c r="D61" t="s">
        <v>75</v>
      </c>
      <c r="E61" t="s">
        <v>10</v>
      </c>
      <c r="F61" t="s">
        <v>32</v>
      </c>
      <c r="G61" t="s">
        <v>76</v>
      </c>
      <c r="H61" t="s">
        <v>77</v>
      </c>
      <c r="I61">
        <v>1</v>
      </c>
      <c r="K61">
        <v>10</v>
      </c>
    </row>
    <row r="62" spans="2:11" x14ac:dyDescent="0.25">
      <c r="B62" t="s">
        <v>483</v>
      </c>
      <c r="C62" s="4">
        <v>45254.674074074072</v>
      </c>
      <c r="D62" t="s">
        <v>78</v>
      </c>
      <c r="E62" t="s">
        <v>10</v>
      </c>
      <c r="F62" t="s">
        <v>32</v>
      </c>
      <c r="G62" t="s">
        <v>79</v>
      </c>
      <c r="H62" t="s">
        <v>80</v>
      </c>
      <c r="I62">
        <v>3</v>
      </c>
      <c r="K62">
        <v>10</v>
      </c>
    </row>
    <row r="63" spans="2:11" x14ac:dyDescent="0.25">
      <c r="B63" t="s">
        <v>483</v>
      </c>
      <c r="C63" s="4">
        <v>45254.674074074072</v>
      </c>
      <c r="D63" t="s">
        <v>119</v>
      </c>
      <c r="E63" t="s">
        <v>15</v>
      </c>
      <c r="F63" t="s">
        <v>22</v>
      </c>
      <c r="G63" t="s">
        <v>120</v>
      </c>
      <c r="H63" t="s">
        <v>121</v>
      </c>
      <c r="I63">
        <v>6</v>
      </c>
      <c r="K63">
        <v>10</v>
      </c>
    </row>
    <row r="64" spans="2:11" x14ac:dyDescent="0.25">
      <c r="B64" t="s">
        <v>483</v>
      </c>
      <c r="C64" s="4">
        <v>45254.674074074072</v>
      </c>
      <c r="D64" t="s">
        <v>83</v>
      </c>
      <c r="E64" t="s">
        <v>10</v>
      </c>
      <c r="F64" t="s">
        <v>11</v>
      </c>
      <c r="G64" t="s">
        <v>84</v>
      </c>
      <c r="H64" t="s">
        <v>85</v>
      </c>
      <c r="I64">
        <v>1</v>
      </c>
      <c r="K64">
        <v>10</v>
      </c>
    </row>
    <row r="65" spans="2:11" x14ac:dyDescent="0.25">
      <c r="B65" t="s">
        <v>483</v>
      </c>
      <c r="C65" s="4">
        <v>45254.674074074072</v>
      </c>
      <c r="D65" t="s">
        <v>86</v>
      </c>
      <c r="E65" t="s">
        <v>10</v>
      </c>
      <c r="F65" t="s">
        <v>32</v>
      </c>
      <c r="G65" t="s">
        <v>87</v>
      </c>
      <c r="H65" t="s">
        <v>88</v>
      </c>
      <c r="I65">
        <v>1</v>
      </c>
      <c r="K65">
        <v>10</v>
      </c>
    </row>
    <row r="66" spans="2:11" x14ac:dyDescent="0.25">
      <c r="B66" t="s">
        <v>483</v>
      </c>
      <c r="C66" s="4">
        <v>45254.674074074072</v>
      </c>
      <c r="D66" t="s">
        <v>89</v>
      </c>
      <c r="E66" t="s">
        <v>10</v>
      </c>
      <c r="F66" t="s">
        <v>32</v>
      </c>
      <c r="G66" t="s">
        <v>39</v>
      </c>
      <c r="H66" t="s">
        <v>90</v>
      </c>
      <c r="I66">
        <v>1</v>
      </c>
      <c r="K66">
        <v>10</v>
      </c>
    </row>
    <row r="67" spans="2:11" x14ac:dyDescent="0.25">
      <c r="B67" t="s">
        <v>483</v>
      </c>
      <c r="C67" s="4">
        <v>45254.674074074072</v>
      </c>
      <c r="D67" t="s">
        <v>91</v>
      </c>
      <c r="E67" t="s">
        <v>10</v>
      </c>
      <c r="F67" t="s">
        <v>32</v>
      </c>
      <c r="G67" t="s">
        <v>39</v>
      </c>
      <c r="H67" t="s">
        <v>92</v>
      </c>
      <c r="I67">
        <v>1</v>
      </c>
      <c r="K67">
        <v>10</v>
      </c>
    </row>
    <row r="68" spans="2:11" x14ac:dyDescent="0.25">
      <c r="B68" t="s">
        <v>483</v>
      </c>
      <c r="C68" s="4">
        <v>45254.674074074072</v>
      </c>
      <c r="D68" t="s">
        <v>93</v>
      </c>
      <c r="E68" t="s">
        <v>10</v>
      </c>
      <c r="F68" t="s">
        <v>32</v>
      </c>
      <c r="G68" t="s">
        <v>87</v>
      </c>
      <c r="H68" t="s">
        <v>94</v>
      </c>
      <c r="I68">
        <v>2</v>
      </c>
      <c r="K68">
        <v>10</v>
      </c>
    </row>
    <row r="69" spans="2:11" x14ac:dyDescent="0.25">
      <c r="B69" t="s">
        <v>483</v>
      </c>
      <c r="C69" s="4">
        <v>45254.674074074072</v>
      </c>
      <c r="D69" t="s">
        <v>95</v>
      </c>
      <c r="E69" t="s">
        <v>10</v>
      </c>
      <c r="F69" t="s">
        <v>32</v>
      </c>
      <c r="G69" t="s">
        <v>39</v>
      </c>
      <c r="H69" t="s">
        <v>96</v>
      </c>
      <c r="I69">
        <v>2</v>
      </c>
      <c r="K69">
        <v>10</v>
      </c>
    </row>
    <row r="70" spans="2:11" x14ac:dyDescent="0.25">
      <c r="B70" t="s">
        <v>483</v>
      </c>
      <c r="C70" s="4">
        <v>45254.674074074072</v>
      </c>
      <c r="D70" t="s">
        <v>97</v>
      </c>
      <c r="E70" t="s">
        <v>10</v>
      </c>
      <c r="F70" t="s">
        <v>32</v>
      </c>
      <c r="G70" t="s">
        <v>39</v>
      </c>
      <c r="H70" t="s">
        <v>98</v>
      </c>
      <c r="I70">
        <v>2</v>
      </c>
      <c r="K70">
        <v>10</v>
      </c>
    </row>
    <row r="71" spans="2:11" x14ac:dyDescent="0.25">
      <c r="B71" t="s">
        <v>483</v>
      </c>
      <c r="C71" s="4">
        <v>45254.674074074072</v>
      </c>
      <c r="D71" t="s">
        <v>99</v>
      </c>
      <c r="E71" t="s">
        <v>10</v>
      </c>
      <c r="F71" t="s">
        <v>32</v>
      </c>
      <c r="G71" t="s">
        <v>39</v>
      </c>
      <c r="H71" t="s">
        <v>100</v>
      </c>
      <c r="I71">
        <v>191</v>
      </c>
      <c r="K71">
        <v>10</v>
      </c>
    </row>
    <row r="72" spans="2:11" x14ac:dyDescent="0.25">
      <c r="B72" t="s">
        <v>483</v>
      </c>
      <c r="C72" s="4">
        <v>45254.674074074072</v>
      </c>
      <c r="D72" t="s">
        <v>101</v>
      </c>
      <c r="E72" t="s">
        <v>10</v>
      </c>
      <c r="F72" t="s">
        <v>32</v>
      </c>
      <c r="G72" t="s">
        <v>39</v>
      </c>
      <c r="H72" t="s">
        <v>102</v>
      </c>
      <c r="I72">
        <v>45</v>
      </c>
      <c r="K72">
        <v>10</v>
      </c>
    </row>
  </sheetData>
  <hyperlinks>
    <hyperlink ref="A2" location="'Síntese Resultados'!A1" display="Voltar para a página Síntese de Resultados" xr:uid="{638EE910-68B3-4044-B9AB-97E9C43E6E2D}"/>
  </hyperlinks>
  <pageMargins left="0.7" right="0.7" top="0.75" bottom="0.75" header="0.3" footer="0.3"/>
  <drawing r:id="rId1"/>
  <tableParts count="1">
    <tablePart r:id="rId2"/>
  </tablePart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53A4E-6A39-4C24-9B2C-2F9CCB03F2B3}">
  <dimension ref="A2:K76"/>
  <sheetViews>
    <sheetView workbookViewId="0">
      <selection activeCell="B40" sqref="B40"/>
    </sheetView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486</v>
      </c>
      <c r="C41" s="4">
        <v>45254.700601851851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20</v>
      </c>
      <c r="K41">
        <v>10</v>
      </c>
    </row>
    <row r="42" spans="2:11" x14ac:dyDescent="0.25">
      <c r="B42" t="s">
        <v>486</v>
      </c>
      <c r="C42" s="4">
        <v>45254.700601851851</v>
      </c>
      <c r="D42" t="s">
        <v>167</v>
      </c>
      <c r="E42" t="s">
        <v>15</v>
      </c>
      <c r="F42" t="s">
        <v>22</v>
      </c>
      <c r="G42" t="s">
        <v>168</v>
      </c>
      <c r="H42" t="s">
        <v>275</v>
      </c>
      <c r="I42">
        <v>1</v>
      </c>
      <c r="K42">
        <v>10</v>
      </c>
    </row>
    <row r="43" spans="2:11" x14ac:dyDescent="0.25">
      <c r="B43" t="s">
        <v>486</v>
      </c>
      <c r="C43" s="4">
        <v>45254.700601851851</v>
      </c>
      <c r="D43" t="s">
        <v>16</v>
      </c>
      <c r="E43" t="s">
        <v>15</v>
      </c>
      <c r="F43" t="s">
        <v>11</v>
      </c>
      <c r="G43" t="s">
        <v>17</v>
      </c>
      <c r="H43" t="s">
        <v>18</v>
      </c>
      <c r="I43">
        <v>1</v>
      </c>
      <c r="K43">
        <v>10</v>
      </c>
    </row>
    <row r="44" spans="2:11" x14ac:dyDescent="0.25">
      <c r="B44" t="s">
        <v>486</v>
      </c>
      <c r="C44" s="4">
        <v>45254.700601851851</v>
      </c>
      <c r="D44" t="s">
        <v>19</v>
      </c>
      <c r="E44" t="s">
        <v>15</v>
      </c>
      <c r="F44" t="s">
        <v>11</v>
      </c>
      <c r="G44" t="s">
        <v>17</v>
      </c>
      <c r="H44" t="s">
        <v>20</v>
      </c>
      <c r="I44">
        <v>2</v>
      </c>
      <c r="K44">
        <v>10</v>
      </c>
    </row>
    <row r="45" spans="2:11" x14ac:dyDescent="0.25">
      <c r="B45" t="s">
        <v>486</v>
      </c>
      <c r="C45" s="4">
        <v>45254.700601851851</v>
      </c>
      <c r="D45" t="s">
        <v>21</v>
      </c>
      <c r="E45" t="s">
        <v>15</v>
      </c>
      <c r="F45" t="s">
        <v>22</v>
      </c>
      <c r="G45" t="s">
        <v>23</v>
      </c>
      <c r="H45" t="s">
        <v>126</v>
      </c>
      <c r="I45">
        <v>1</v>
      </c>
      <c r="K45">
        <v>10</v>
      </c>
    </row>
    <row r="46" spans="2:11" x14ac:dyDescent="0.25">
      <c r="B46" t="s">
        <v>486</v>
      </c>
      <c r="C46" s="4">
        <v>45254.700601851851</v>
      </c>
      <c r="D46" t="s">
        <v>25</v>
      </c>
      <c r="E46" t="s">
        <v>10</v>
      </c>
      <c r="F46" t="s">
        <v>11</v>
      </c>
      <c r="G46" t="s">
        <v>26</v>
      </c>
      <c r="H46" t="s">
        <v>27</v>
      </c>
      <c r="I46">
        <v>0</v>
      </c>
      <c r="K46">
        <v>10</v>
      </c>
    </row>
    <row r="47" spans="2:11" x14ac:dyDescent="0.25">
      <c r="B47" t="s">
        <v>486</v>
      </c>
      <c r="C47" s="4">
        <v>45254.700601851851</v>
      </c>
      <c r="D47" t="s">
        <v>28</v>
      </c>
      <c r="E47" t="s">
        <v>10</v>
      </c>
      <c r="F47" t="s">
        <v>11</v>
      </c>
      <c r="G47" t="s">
        <v>29</v>
      </c>
      <c r="H47" t="s">
        <v>30</v>
      </c>
      <c r="I47">
        <v>2</v>
      </c>
      <c r="K47">
        <v>10</v>
      </c>
    </row>
    <row r="48" spans="2:11" x14ac:dyDescent="0.25">
      <c r="B48" t="s">
        <v>486</v>
      </c>
      <c r="C48" s="4">
        <v>45254.700601851851</v>
      </c>
      <c r="D48" t="s">
        <v>38</v>
      </c>
      <c r="E48" t="s">
        <v>10</v>
      </c>
      <c r="F48" t="s">
        <v>11</v>
      </c>
      <c r="G48" t="s">
        <v>39</v>
      </c>
      <c r="H48" t="s">
        <v>40</v>
      </c>
      <c r="I48">
        <v>0</v>
      </c>
      <c r="K48">
        <v>10</v>
      </c>
    </row>
    <row r="49" spans="2:11" x14ac:dyDescent="0.25">
      <c r="B49" t="s">
        <v>486</v>
      </c>
      <c r="C49" s="4">
        <v>45254.700601851851</v>
      </c>
      <c r="D49" t="s">
        <v>41</v>
      </c>
      <c r="E49" t="s">
        <v>15</v>
      </c>
      <c r="F49" t="s">
        <v>11</v>
      </c>
      <c r="G49" t="s">
        <v>42</v>
      </c>
      <c r="H49" t="s">
        <v>176</v>
      </c>
      <c r="I49">
        <v>1</v>
      </c>
      <c r="J49" t="s">
        <v>177</v>
      </c>
      <c r="K49">
        <v>10</v>
      </c>
    </row>
    <row r="50" spans="2:11" x14ac:dyDescent="0.25">
      <c r="B50" t="s">
        <v>486</v>
      </c>
      <c r="C50" s="4">
        <v>45254.700601851851</v>
      </c>
      <c r="D50" t="s">
        <v>45</v>
      </c>
      <c r="E50" t="s">
        <v>10</v>
      </c>
      <c r="F50" t="s">
        <v>11</v>
      </c>
      <c r="G50" t="s">
        <v>46</v>
      </c>
      <c r="H50" t="s">
        <v>47</v>
      </c>
      <c r="I50">
        <v>1</v>
      </c>
      <c r="J50" t="s">
        <v>489</v>
      </c>
      <c r="K50">
        <v>10</v>
      </c>
    </row>
    <row r="51" spans="2:11" x14ac:dyDescent="0.25">
      <c r="B51" t="s">
        <v>486</v>
      </c>
      <c r="C51" s="4">
        <v>45254.700601851851</v>
      </c>
      <c r="D51" t="s">
        <v>49</v>
      </c>
      <c r="E51" t="s">
        <v>10</v>
      </c>
      <c r="F51" t="s">
        <v>11</v>
      </c>
      <c r="G51" t="s">
        <v>39</v>
      </c>
      <c r="H51" t="s">
        <v>50</v>
      </c>
      <c r="I51">
        <v>1</v>
      </c>
      <c r="K51">
        <v>10</v>
      </c>
    </row>
    <row r="52" spans="2:11" x14ac:dyDescent="0.25">
      <c r="B52" t="s">
        <v>486</v>
      </c>
      <c r="C52" s="4">
        <v>45254.700601851851</v>
      </c>
      <c r="D52" t="s">
        <v>130</v>
      </c>
      <c r="E52" t="s">
        <v>10</v>
      </c>
      <c r="F52" t="s">
        <v>11</v>
      </c>
      <c r="G52" t="s">
        <v>39</v>
      </c>
      <c r="H52" t="s">
        <v>131</v>
      </c>
      <c r="I52">
        <v>16</v>
      </c>
      <c r="K52">
        <v>10</v>
      </c>
    </row>
    <row r="53" spans="2:11" x14ac:dyDescent="0.25">
      <c r="B53" t="s">
        <v>486</v>
      </c>
      <c r="C53" s="4">
        <v>45254.700601851851</v>
      </c>
      <c r="D53" t="s">
        <v>132</v>
      </c>
      <c r="E53" t="s">
        <v>10</v>
      </c>
      <c r="F53" t="s">
        <v>11</v>
      </c>
      <c r="G53" t="s">
        <v>39</v>
      </c>
      <c r="H53" t="s">
        <v>133</v>
      </c>
      <c r="I53">
        <v>2</v>
      </c>
      <c r="K53">
        <v>10</v>
      </c>
    </row>
    <row r="54" spans="2:11" x14ac:dyDescent="0.25">
      <c r="B54" t="s">
        <v>486</v>
      </c>
      <c r="C54" s="4">
        <v>45254.700601851851</v>
      </c>
      <c r="D54" t="s">
        <v>51</v>
      </c>
      <c r="E54" t="s">
        <v>10</v>
      </c>
      <c r="F54" t="s">
        <v>11</v>
      </c>
      <c r="G54" t="s">
        <v>39</v>
      </c>
      <c r="H54" t="s">
        <v>52</v>
      </c>
      <c r="I54">
        <v>39</v>
      </c>
      <c r="K54">
        <v>10</v>
      </c>
    </row>
    <row r="55" spans="2:11" x14ac:dyDescent="0.25">
      <c r="B55" t="s">
        <v>486</v>
      </c>
      <c r="C55" s="4">
        <v>45254.700601851851</v>
      </c>
      <c r="D55" t="s">
        <v>53</v>
      </c>
      <c r="E55" t="s">
        <v>10</v>
      </c>
      <c r="F55" t="s">
        <v>11</v>
      </c>
      <c r="H55" t="s">
        <v>54</v>
      </c>
      <c r="I55">
        <v>39</v>
      </c>
      <c r="K55">
        <v>10</v>
      </c>
    </row>
    <row r="56" spans="2:11" x14ac:dyDescent="0.25">
      <c r="B56" t="s">
        <v>486</v>
      </c>
      <c r="C56" s="4">
        <v>45254.700601851851</v>
      </c>
      <c r="D56" t="s">
        <v>55</v>
      </c>
      <c r="E56" t="s">
        <v>10</v>
      </c>
      <c r="F56" t="s">
        <v>11</v>
      </c>
      <c r="H56" t="s">
        <v>56</v>
      </c>
      <c r="I56">
        <v>39</v>
      </c>
      <c r="K56">
        <v>10</v>
      </c>
    </row>
    <row r="57" spans="2:11" x14ac:dyDescent="0.25">
      <c r="B57" t="s">
        <v>486</v>
      </c>
      <c r="C57" s="4">
        <v>45254.700601851851</v>
      </c>
      <c r="D57" t="s">
        <v>57</v>
      </c>
      <c r="E57" t="s">
        <v>10</v>
      </c>
      <c r="F57" t="s">
        <v>11</v>
      </c>
      <c r="H57" t="s">
        <v>58</v>
      </c>
      <c r="I57">
        <v>1</v>
      </c>
      <c r="K57">
        <v>10</v>
      </c>
    </row>
    <row r="58" spans="2:11" x14ac:dyDescent="0.25">
      <c r="B58" t="s">
        <v>486</v>
      </c>
      <c r="C58" s="4">
        <v>45254.700601851851</v>
      </c>
      <c r="D58" t="s">
        <v>59</v>
      </c>
      <c r="E58" t="s">
        <v>10</v>
      </c>
      <c r="F58" t="s">
        <v>11</v>
      </c>
      <c r="H58" t="s">
        <v>60</v>
      </c>
      <c r="I58">
        <v>1</v>
      </c>
      <c r="K58">
        <v>10</v>
      </c>
    </row>
    <row r="59" spans="2:11" x14ac:dyDescent="0.25">
      <c r="B59" t="s">
        <v>486</v>
      </c>
      <c r="C59" s="4">
        <v>45254.700601851851</v>
      </c>
      <c r="D59" t="s">
        <v>61</v>
      </c>
      <c r="E59" t="s">
        <v>10</v>
      </c>
      <c r="F59" t="s">
        <v>11</v>
      </c>
      <c r="G59" t="s">
        <v>62</v>
      </c>
      <c r="H59" t="s">
        <v>63</v>
      </c>
      <c r="I59">
        <v>16</v>
      </c>
      <c r="K59">
        <v>10</v>
      </c>
    </row>
    <row r="60" spans="2:11" x14ac:dyDescent="0.25">
      <c r="B60" t="s">
        <v>486</v>
      </c>
      <c r="C60" s="4">
        <v>45254.700601851851</v>
      </c>
      <c r="D60" t="s">
        <v>67</v>
      </c>
      <c r="E60" t="s">
        <v>10</v>
      </c>
      <c r="F60" t="s">
        <v>11</v>
      </c>
      <c r="G60" t="s">
        <v>62</v>
      </c>
      <c r="H60" t="s">
        <v>68</v>
      </c>
      <c r="I60">
        <v>39</v>
      </c>
      <c r="K60">
        <v>10</v>
      </c>
    </row>
    <row r="61" spans="2:11" x14ac:dyDescent="0.25">
      <c r="B61" t="s">
        <v>486</v>
      </c>
      <c r="C61" s="4">
        <v>45254.700601851851</v>
      </c>
      <c r="D61" t="s">
        <v>69</v>
      </c>
      <c r="E61" t="s">
        <v>10</v>
      </c>
      <c r="F61" t="s">
        <v>11</v>
      </c>
      <c r="G61" t="s">
        <v>62</v>
      </c>
      <c r="H61" t="s">
        <v>70</v>
      </c>
      <c r="I61">
        <v>24</v>
      </c>
      <c r="K61">
        <v>10</v>
      </c>
    </row>
    <row r="62" spans="2:11" x14ac:dyDescent="0.25">
      <c r="B62" t="s">
        <v>486</v>
      </c>
      <c r="C62" s="4">
        <v>45254.700601851851</v>
      </c>
      <c r="D62" t="s">
        <v>71</v>
      </c>
      <c r="E62" t="s">
        <v>10</v>
      </c>
      <c r="F62" t="s">
        <v>11</v>
      </c>
      <c r="G62" t="s">
        <v>36</v>
      </c>
      <c r="H62" t="s">
        <v>72</v>
      </c>
      <c r="I62">
        <v>56</v>
      </c>
      <c r="K62">
        <v>10</v>
      </c>
    </row>
    <row r="63" spans="2:11" x14ac:dyDescent="0.25">
      <c r="B63" t="s">
        <v>486</v>
      </c>
      <c r="C63" s="4">
        <v>45254.700601851851</v>
      </c>
      <c r="D63" t="s">
        <v>73</v>
      </c>
      <c r="E63" t="s">
        <v>10</v>
      </c>
      <c r="F63" t="s">
        <v>11</v>
      </c>
      <c r="G63" t="s">
        <v>62</v>
      </c>
      <c r="H63" t="s">
        <v>74</v>
      </c>
      <c r="I63">
        <v>60</v>
      </c>
      <c r="K63">
        <v>10</v>
      </c>
    </row>
    <row r="64" spans="2:11" x14ac:dyDescent="0.25">
      <c r="B64" t="s">
        <v>486</v>
      </c>
      <c r="C64" s="4">
        <v>45254.700601851851</v>
      </c>
      <c r="D64" t="s">
        <v>75</v>
      </c>
      <c r="E64" t="s">
        <v>10</v>
      </c>
      <c r="F64" t="s">
        <v>32</v>
      </c>
      <c r="G64" t="s">
        <v>76</v>
      </c>
      <c r="H64" t="s">
        <v>77</v>
      </c>
      <c r="I64">
        <v>1</v>
      </c>
      <c r="K64">
        <v>10</v>
      </c>
    </row>
    <row r="65" spans="2:11" x14ac:dyDescent="0.25">
      <c r="B65" t="s">
        <v>486</v>
      </c>
      <c r="C65" s="4">
        <v>45254.700601851851</v>
      </c>
      <c r="D65" t="s">
        <v>78</v>
      </c>
      <c r="E65" t="s">
        <v>10</v>
      </c>
      <c r="F65" t="s">
        <v>32</v>
      </c>
      <c r="G65" t="s">
        <v>79</v>
      </c>
      <c r="H65" t="s">
        <v>80</v>
      </c>
      <c r="I65">
        <v>40</v>
      </c>
      <c r="K65">
        <v>10</v>
      </c>
    </row>
    <row r="66" spans="2:11" x14ac:dyDescent="0.25">
      <c r="B66" t="s">
        <v>486</v>
      </c>
      <c r="C66" s="4">
        <v>45254.700601851851</v>
      </c>
      <c r="D66" t="s">
        <v>119</v>
      </c>
      <c r="E66" t="s">
        <v>15</v>
      </c>
      <c r="F66" t="s">
        <v>22</v>
      </c>
      <c r="G66" t="s">
        <v>120</v>
      </c>
      <c r="H66" t="s">
        <v>134</v>
      </c>
      <c r="I66">
        <v>2</v>
      </c>
      <c r="K66">
        <v>10</v>
      </c>
    </row>
    <row r="67" spans="2:11" x14ac:dyDescent="0.25">
      <c r="B67" t="s">
        <v>486</v>
      </c>
      <c r="C67" s="4">
        <v>45254.700601851851</v>
      </c>
      <c r="D67" t="s">
        <v>83</v>
      </c>
      <c r="E67" t="s">
        <v>10</v>
      </c>
      <c r="F67" t="s">
        <v>11</v>
      </c>
      <c r="G67" t="s">
        <v>84</v>
      </c>
      <c r="H67" t="s">
        <v>85</v>
      </c>
      <c r="I67">
        <v>1</v>
      </c>
      <c r="K67">
        <v>10</v>
      </c>
    </row>
    <row r="68" spans="2:11" x14ac:dyDescent="0.25">
      <c r="B68" t="s">
        <v>486</v>
      </c>
      <c r="C68" s="4">
        <v>45254.700601851851</v>
      </c>
      <c r="D68" t="s">
        <v>86</v>
      </c>
      <c r="E68" t="s">
        <v>10</v>
      </c>
      <c r="F68" t="s">
        <v>32</v>
      </c>
      <c r="G68" t="s">
        <v>87</v>
      </c>
      <c r="H68" t="s">
        <v>88</v>
      </c>
      <c r="I68">
        <v>1</v>
      </c>
      <c r="K68">
        <v>10</v>
      </c>
    </row>
    <row r="69" spans="2:11" x14ac:dyDescent="0.25">
      <c r="B69" t="s">
        <v>486</v>
      </c>
      <c r="C69" s="4">
        <v>45254.700601851851</v>
      </c>
      <c r="D69" t="s">
        <v>135</v>
      </c>
      <c r="E69" t="s">
        <v>10</v>
      </c>
      <c r="F69" t="s">
        <v>32</v>
      </c>
      <c r="G69" t="s">
        <v>39</v>
      </c>
      <c r="H69" t="s">
        <v>136</v>
      </c>
      <c r="I69">
        <v>1</v>
      </c>
      <c r="K69">
        <v>10</v>
      </c>
    </row>
    <row r="70" spans="2:11" x14ac:dyDescent="0.25">
      <c r="B70" t="s">
        <v>486</v>
      </c>
      <c r="C70" s="4">
        <v>45254.700601851851</v>
      </c>
      <c r="D70" t="s">
        <v>89</v>
      </c>
      <c r="E70" t="s">
        <v>10</v>
      </c>
      <c r="F70" t="s">
        <v>32</v>
      </c>
      <c r="G70" t="s">
        <v>39</v>
      </c>
      <c r="H70" t="s">
        <v>90</v>
      </c>
      <c r="I70">
        <v>1</v>
      </c>
      <c r="K70">
        <v>10</v>
      </c>
    </row>
    <row r="71" spans="2:11" x14ac:dyDescent="0.25">
      <c r="B71" t="s">
        <v>486</v>
      </c>
      <c r="C71" s="4">
        <v>45254.700601851851</v>
      </c>
      <c r="D71" t="s">
        <v>91</v>
      </c>
      <c r="E71" t="s">
        <v>10</v>
      </c>
      <c r="F71" t="s">
        <v>32</v>
      </c>
      <c r="G71" t="s">
        <v>39</v>
      </c>
      <c r="H71" t="s">
        <v>92</v>
      </c>
      <c r="I71">
        <v>1</v>
      </c>
      <c r="K71">
        <v>10</v>
      </c>
    </row>
    <row r="72" spans="2:11" x14ac:dyDescent="0.25">
      <c r="B72" t="s">
        <v>486</v>
      </c>
      <c r="C72" s="4">
        <v>45254.700601851851</v>
      </c>
      <c r="D72" t="s">
        <v>93</v>
      </c>
      <c r="E72" t="s">
        <v>10</v>
      </c>
      <c r="F72" t="s">
        <v>32</v>
      </c>
      <c r="G72" t="s">
        <v>87</v>
      </c>
      <c r="H72" t="s">
        <v>94</v>
      </c>
      <c r="I72">
        <v>1</v>
      </c>
      <c r="K72">
        <v>10</v>
      </c>
    </row>
    <row r="73" spans="2:11" x14ac:dyDescent="0.25">
      <c r="B73" t="s">
        <v>486</v>
      </c>
      <c r="C73" s="4">
        <v>45254.700601851851</v>
      </c>
      <c r="D73" t="s">
        <v>95</v>
      </c>
      <c r="E73" t="s">
        <v>10</v>
      </c>
      <c r="F73" t="s">
        <v>32</v>
      </c>
      <c r="G73" t="s">
        <v>39</v>
      </c>
      <c r="H73" t="s">
        <v>96</v>
      </c>
      <c r="I73">
        <v>1</v>
      </c>
      <c r="K73">
        <v>10</v>
      </c>
    </row>
    <row r="74" spans="2:11" x14ac:dyDescent="0.25">
      <c r="B74" t="s">
        <v>486</v>
      </c>
      <c r="C74" s="4">
        <v>45254.700601851851</v>
      </c>
      <c r="D74" t="s">
        <v>97</v>
      </c>
      <c r="E74" t="s">
        <v>10</v>
      </c>
      <c r="F74" t="s">
        <v>32</v>
      </c>
      <c r="G74" t="s">
        <v>39</v>
      </c>
      <c r="H74" t="s">
        <v>98</v>
      </c>
      <c r="I74">
        <v>1</v>
      </c>
      <c r="K74">
        <v>10</v>
      </c>
    </row>
    <row r="75" spans="2:11" x14ac:dyDescent="0.25">
      <c r="B75" t="s">
        <v>486</v>
      </c>
      <c r="C75" s="4">
        <v>45254.700601851851</v>
      </c>
      <c r="D75" t="s">
        <v>99</v>
      </c>
      <c r="E75" t="s">
        <v>10</v>
      </c>
      <c r="F75" t="s">
        <v>32</v>
      </c>
      <c r="G75" t="s">
        <v>39</v>
      </c>
      <c r="H75" t="s">
        <v>100</v>
      </c>
      <c r="I75">
        <v>62</v>
      </c>
      <c r="K75">
        <v>10</v>
      </c>
    </row>
    <row r="76" spans="2:11" x14ac:dyDescent="0.25">
      <c r="B76" t="s">
        <v>486</v>
      </c>
      <c r="C76" s="4">
        <v>45254.700601851851</v>
      </c>
      <c r="D76" t="s">
        <v>101</v>
      </c>
      <c r="E76" t="s">
        <v>10</v>
      </c>
      <c r="F76" t="s">
        <v>32</v>
      </c>
      <c r="G76" t="s">
        <v>39</v>
      </c>
      <c r="H76" t="s">
        <v>102</v>
      </c>
      <c r="I76">
        <v>13</v>
      </c>
      <c r="K76">
        <v>10</v>
      </c>
    </row>
  </sheetData>
  <hyperlinks>
    <hyperlink ref="A2" location="'Síntese Resultados'!A1" display="Voltar para a página Síntese de Resultados" xr:uid="{397464AE-ACE3-4398-8D52-E0E5ECD315F4}"/>
  </hyperlinks>
  <pageMargins left="0.7" right="0.7" top="0.75" bottom="0.75" header="0.3" footer="0.3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D33FE7-7C9D-4DF4-862C-F372825F213B}">
  <dimension ref="A2:K76"/>
  <sheetViews>
    <sheetView workbookViewId="0">
      <selection activeCell="A2" sqref="A2"/>
    </sheetView>
  </sheetViews>
  <sheetFormatPr defaultRowHeight="15" x14ac:dyDescent="0.25"/>
  <cols>
    <col min="2" max="2" width="39.42578125" bestFit="1" customWidth="1"/>
    <col min="3" max="3" width="15.85546875" bestFit="1" customWidth="1"/>
    <col min="5" max="5" width="13.85546875" customWidth="1"/>
    <col min="6" max="6" width="16.140625" bestFit="1" customWidth="1"/>
    <col min="7" max="7" width="9.85546875" customWidth="1"/>
    <col min="8" max="8" width="57" customWidth="1"/>
    <col min="9" max="9" width="13.28515625" customWidth="1"/>
    <col min="11" max="11" width="12.42578125" customWidth="1"/>
  </cols>
  <sheetData>
    <row r="2" spans="1:1" x14ac:dyDescent="0.25">
      <c r="A2" s="3" t="s">
        <v>164</v>
      </c>
    </row>
    <row r="40" spans="2:11" s="6" customFormat="1" ht="30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153</v>
      </c>
      <c r="C41" s="4">
        <v>45250.694976851853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153</v>
      </c>
      <c r="C42" s="4">
        <v>45250.694976851853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153</v>
      </c>
      <c r="C43" s="4">
        <v>45250.694976851853</v>
      </c>
      <c r="D43" t="s">
        <v>19</v>
      </c>
      <c r="E43" t="s">
        <v>15</v>
      </c>
      <c r="F43" t="s">
        <v>11</v>
      </c>
      <c r="G43" t="s">
        <v>17</v>
      </c>
      <c r="H43" t="s">
        <v>154</v>
      </c>
      <c r="I43">
        <v>52</v>
      </c>
      <c r="K43">
        <v>10</v>
      </c>
    </row>
    <row r="44" spans="2:11" x14ac:dyDescent="0.25">
      <c r="B44" t="s">
        <v>153</v>
      </c>
      <c r="C44" s="4">
        <v>45250.694976851853</v>
      </c>
      <c r="D44" t="s">
        <v>21</v>
      </c>
      <c r="E44" t="s">
        <v>15</v>
      </c>
      <c r="F44" t="s">
        <v>22</v>
      </c>
      <c r="G44" t="s">
        <v>23</v>
      </c>
      <c r="H44" t="s">
        <v>126</v>
      </c>
      <c r="I44">
        <v>1</v>
      </c>
      <c r="K44">
        <v>10</v>
      </c>
    </row>
    <row r="45" spans="2:11" x14ac:dyDescent="0.25">
      <c r="B45" t="s">
        <v>153</v>
      </c>
      <c r="C45" s="4">
        <v>45250.694976851853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153</v>
      </c>
      <c r="C46" s="4">
        <v>45250.694976851853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153</v>
      </c>
      <c r="C47" s="4">
        <v>45250.694976851853</v>
      </c>
      <c r="D47" t="s">
        <v>31</v>
      </c>
      <c r="E47" t="s">
        <v>15</v>
      </c>
      <c r="F47" t="s">
        <v>32</v>
      </c>
      <c r="G47" t="s">
        <v>33</v>
      </c>
      <c r="H47" t="s">
        <v>155</v>
      </c>
      <c r="I47">
        <v>270</v>
      </c>
      <c r="K47">
        <v>10</v>
      </c>
    </row>
    <row r="48" spans="2:11" x14ac:dyDescent="0.25">
      <c r="B48" t="s">
        <v>153</v>
      </c>
      <c r="C48" s="4">
        <v>45250.694976851853</v>
      </c>
      <c r="D48" t="s">
        <v>35</v>
      </c>
      <c r="E48" t="s">
        <v>15</v>
      </c>
      <c r="F48" t="s">
        <v>11</v>
      </c>
      <c r="G48" t="s">
        <v>36</v>
      </c>
      <c r="H48" t="s">
        <v>156</v>
      </c>
      <c r="I48">
        <v>28</v>
      </c>
      <c r="K48">
        <v>10</v>
      </c>
    </row>
    <row r="49" spans="2:11" x14ac:dyDescent="0.25">
      <c r="B49" t="s">
        <v>153</v>
      </c>
      <c r="C49" s="4">
        <v>45250.694976851853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153</v>
      </c>
      <c r="C50" s="4">
        <v>45250.694976851853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153</v>
      </c>
      <c r="C51" s="4">
        <v>45250.694976851853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157</v>
      </c>
      <c r="K51">
        <v>10</v>
      </c>
    </row>
    <row r="52" spans="2:11" x14ac:dyDescent="0.25">
      <c r="B52" t="s">
        <v>153</v>
      </c>
      <c r="C52" s="4">
        <v>45250.694976851853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1</v>
      </c>
      <c r="K52">
        <v>10</v>
      </c>
    </row>
    <row r="53" spans="2:11" x14ac:dyDescent="0.25">
      <c r="B53" t="s">
        <v>153</v>
      </c>
      <c r="C53" s="4">
        <v>45250.694976851853</v>
      </c>
      <c r="D53" t="s">
        <v>132</v>
      </c>
      <c r="E53" t="s">
        <v>10</v>
      </c>
      <c r="F53" t="s">
        <v>11</v>
      </c>
      <c r="G53" t="s">
        <v>39</v>
      </c>
      <c r="H53" t="s">
        <v>133</v>
      </c>
      <c r="I53">
        <v>1</v>
      </c>
      <c r="K53">
        <v>10</v>
      </c>
    </row>
    <row r="54" spans="2:11" x14ac:dyDescent="0.25">
      <c r="B54" t="s">
        <v>153</v>
      </c>
      <c r="C54" s="4">
        <v>45250.694976851853</v>
      </c>
      <c r="D54" t="s">
        <v>51</v>
      </c>
      <c r="E54" t="s">
        <v>10</v>
      </c>
      <c r="F54" t="s">
        <v>11</v>
      </c>
      <c r="G54" t="s">
        <v>39</v>
      </c>
      <c r="H54" t="s">
        <v>52</v>
      </c>
      <c r="I54">
        <v>36</v>
      </c>
      <c r="K54">
        <v>10</v>
      </c>
    </row>
    <row r="55" spans="2:11" x14ac:dyDescent="0.25">
      <c r="B55" t="s">
        <v>153</v>
      </c>
      <c r="C55" s="4">
        <v>45250.694976851853</v>
      </c>
      <c r="D55" t="s">
        <v>53</v>
      </c>
      <c r="E55" t="s">
        <v>10</v>
      </c>
      <c r="F55" t="s">
        <v>11</v>
      </c>
      <c r="H55" t="s">
        <v>54</v>
      </c>
      <c r="I55">
        <v>36</v>
      </c>
      <c r="K55">
        <v>10</v>
      </c>
    </row>
    <row r="56" spans="2:11" x14ac:dyDescent="0.25">
      <c r="B56" t="s">
        <v>153</v>
      </c>
      <c r="C56" s="4">
        <v>45250.694976851853</v>
      </c>
      <c r="D56" t="s">
        <v>55</v>
      </c>
      <c r="E56" t="s">
        <v>10</v>
      </c>
      <c r="F56" t="s">
        <v>11</v>
      </c>
      <c r="H56" t="s">
        <v>56</v>
      </c>
      <c r="I56">
        <v>118</v>
      </c>
      <c r="K56">
        <v>10</v>
      </c>
    </row>
    <row r="57" spans="2:11" x14ac:dyDescent="0.25">
      <c r="B57" t="s">
        <v>153</v>
      </c>
      <c r="C57" s="4">
        <v>45250.694976851853</v>
      </c>
      <c r="D57" t="s">
        <v>57</v>
      </c>
      <c r="E57" t="s">
        <v>10</v>
      </c>
      <c r="F57" t="s">
        <v>11</v>
      </c>
      <c r="H57" t="s">
        <v>58</v>
      </c>
      <c r="I57">
        <v>1</v>
      </c>
      <c r="K57">
        <v>10</v>
      </c>
    </row>
    <row r="58" spans="2:11" x14ac:dyDescent="0.25">
      <c r="B58" t="s">
        <v>153</v>
      </c>
      <c r="C58" s="4">
        <v>45250.694976851853</v>
      </c>
      <c r="D58" t="s">
        <v>59</v>
      </c>
      <c r="E58" t="s">
        <v>10</v>
      </c>
      <c r="F58" t="s">
        <v>11</v>
      </c>
      <c r="H58" t="s">
        <v>60</v>
      </c>
      <c r="I58">
        <v>1</v>
      </c>
      <c r="K58">
        <v>10</v>
      </c>
    </row>
    <row r="59" spans="2:11" x14ac:dyDescent="0.25">
      <c r="B59" t="s">
        <v>153</v>
      </c>
      <c r="C59" s="4">
        <v>45250.694976851853</v>
      </c>
      <c r="D59" t="s">
        <v>61</v>
      </c>
      <c r="E59" t="s">
        <v>10</v>
      </c>
      <c r="F59" t="s">
        <v>11</v>
      </c>
      <c r="G59" t="s">
        <v>62</v>
      </c>
      <c r="H59" t="s">
        <v>63</v>
      </c>
      <c r="I59">
        <v>55</v>
      </c>
      <c r="K59">
        <v>10</v>
      </c>
    </row>
    <row r="60" spans="2:11" x14ac:dyDescent="0.25">
      <c r="B60" t="s">
        <v>153</v>
      </c>
      <c r="C60" s="4">
        <v>45250.694976851853</v>
      </c>
      <c r="D60" t="s">
        <v>67</v>
      </c>
      <c r="E60" t="s">
        <v>10</v>
      </c>
      <c r="F60" t="s">
        <v>11</v>
      </c>
      <c r="G60" t="s">
        <v>62</v>
      </c>
      <c r="H60" t="s">
        <v>68</v>
      </c>
      <c r="I60">
        <v>82</v>
      </c>
      <c r="K60">
        <v>10</v>
      </c>
    </row>
    <row r="61" spans="2:11" x14ac:dyDescent="0.25">
      <c r="B61" t="s">
        <v>153</v>
      </c>
      <c r="C61" s="4">
        <v>45250.694976851853</v>
      </c>
      <c r="D61" t="s">
        <v>69</v>
      </c>
      <c r="E61" t="s">
        <v>10</v>
      </c>
      <c r="F61" t="s">
        <v>11</v>
      </c>
      <c r="G61" t="s">
        <v>62</v>
      </c>
      <c r="H61" t="s">
        <v>70</v>
      </c>
      <c r="I61">
        <v>22</v>
      </c>
      <c r="K61">
        <v>10</v>
      </c>
    </row>
    <row r="62" spans="2:11" x14ac:dyDescent="0.25">
      <c r="B62" t="s">
        <v>153</v>
      </c>
      <c r="C62" s="4">
        <v>45250.694976851853</v>
      </c>
      <c r="D62" t="s">
        <v>71</v>
      </c>
      <c r="E62" t="s">
        <v>10</v>
      </c>
      <c r="F62" t="s">
        <v>11</v>
      </c>
      <c r="G62" t="s">
        <v>36</v>
      </c>
      <c r="H62" t="s">
        <v>72</v>
      </c>
      <c r="I62">
        <v>263</v>
      </c>
      <c r="K62">
        <v>10</v>
      </c>
    </row>
    <row r="63" spans="2:11" x14ac:dyDescent="0.25">
      <c r="B63" t="s">
        <v>153</v>
      </c>
      <c r="C63" s="4">
        <v>45250.694976851853</v>
      </c>
      <c r="D63" t="s">
        <v>73</v>
      </c>
      <c r="E63" t="s">
        <v>10</v>
      </c>
      <c r="F63" t="s">
        <v>11</v>
      </c>
      <c r="G63" t="s">
        <v>62</v>
      </c>
      <c r="H63" t="s">
        <v>74</v>
      </c>
      <c r="I63">
        <v>46</v>
      </c>
      <c r="K63">
        <v>10</v>
      </c>
    </row>
    <row r="64" spans="2:11" x14ac:dyDescent="0.25">
      <c r="B64" t="s">
        <v>153</v>
      </c>
      <c r="C64" s="4">
        <v>45250.694976851853</v>
      </c>
      <c r="D64" t="s">
        <v>75</v>
      </c>
      <c r="E64" t="s">
        <v>10</v>
      </c>
      <c r="F64" t="s">
        <v>32</v>
      </c>
      <c r="G64" t="s">
        <v>76</v>
      </c>
      <c r="H64" t="s">
        <v>77</v>
      </c>
      <c r="I64">
        <v>1</v>
      </c>
      <c r="K64">
        <v>10</v>
      </c>
    </row>
    <row r="65" spans="2:11" x14ac:dyDescent="0.25">
      <c r="B65" t="s">
        <v>153</v>
      </c>
      <c r="C65" s="4">
        <v>45250.694976851853</v>
      </c>
      <c r="D65" t="s">
        <v>78</v>
      </c>
      <c r="E65" t="s">
        <v>10</v>
      </c>
      <c r="F65" t="s">
        <v>32</v>
      </c>
      <c r="G65" t="s">
        <v>79</v>
      </c>
      <c r="H65" t="s">
        <v>80</v>
      </c>
      <c r="I65">
        <v>36</v>
      </c>
      <c r="K65">
        <v>10</v>
      </c>
    </row>
    <row r="66" spans="2:11" x14ac:dyDescent="0.25">
      <c r="B66" t="s">
        <v>153</v>
      </c>
      <c r="C66" s="4">
        <v>45250.694976851853</v>
      </c>
      <c r="D66" t="s">
        <v>119</v>
      </c>
      <c r="E66" t="s">
        <v>15</v>
      </c>
      <c r="F66" t="s">
        <v>22</v>
      </c>
      <c r="G66" t="s">
        <v>120</v>
      </c>
      <c r="H66" t="s">
        <v>134</v>
      </c>
      <c r="I66">
        <v>2</v>
      </c>
      <c r="K66">
        <v>10</v>
      </c>
    </row>
    <row r="67" spans="2:11" x14ac:dyDescent="0.25">
      <c r="B67" t="s">
        <v>153</v>
      </c>
      <c r="C67" s="4">
        <v>45250.694976851853</v>
      </c>
      <c r="D67" t="s">
        <v>83</v>
      </c>
      <c r="E67" t="s">
        <v>10</v>
      </c>
      <c r="F67" t="s">
        <v>11</v>
      </c>
      <c r="G67" t="s">
        <v>84</v>
      </c>
      <c r="H67" t="s">
        <v>85</v>
      </c>
      <c r="I67">
        <v>1</v>
      </c>
      <c r="K67">
        <v>10</v>
      </c>
    </row>
    <row r="68" spans="2:11" x14ac:dyDescent="0.25">
      <c r="B68" t="s">
        <v>153</v>
      </c>
      <c r="C68" s="4">
        <v>45250.694976851853</v>
      </c>
      <c r="D68" t="s">
        <v>86</v>
      </c>
      <c r="E68" t="s">
        <v>10</v>
      </c>
      <c r="F68" t="s">
        <v>32</v>
      </c>
      <c r="G68" t="s">
        <v>87</v>
      </c>
      <c r="H68" t="s">
        <v>88</v>
      </c>
      <c r="I68">
        <v>1</v>
      </c>
      <c r="K68">
        <v>10</v>
      </c>
    </row>
    <row r="69" spans="2:11" x14ac:dyDescent="0.25">
      <c r="B69" t="s">
        <v>153</v>
      </c>
      <c r="C69" s="4">
        <v>45250.694976851853</v>
      </c>
      <c r="D69" t="s">
        <v>135</v>
      </c>
      <c r="E69" t="s">
        <v>10</v>
      </c>
      <c r="F69" t="s">
        <v>32</v>
      </c>
      <c r="G69" t="s">
        <v>39</v>
      </c>
      <c r="H69" t="s">
        <v>136</v>
      </c>
      <c r="I69">
        <v>1</v>
      </c>
      <c r="K69">
        <v>10</v>
      </c>
    </row>
    <row r="70" spans="2:11" x14ac:dyDescent="0.25">
      <c r="B70" t="s">
        <v>153</v>
      </c>
      <c r="C70" s="4">
        <v>45250.694976851853</v>
      </c>
      <c r="D70" t="s">
        <v>89</v>
      </c>
      <c r="E70" t="s">
        <v>10</v>
      </c>
      <c r="F70" t="s">
        <v>32</v>
      </c>
      <c r="G70" t="s">
        <v>39</v>
      </c>
      <c r="H70" t="s">
        <v>90</v>
      </c>
      <c r="I70">
        <v>1</v>
      </c>
      <c r="K70">
        <v>10</v>
      </c>
    </row>
    <row r="71" spans="2:11" x14ac:dyDescent="0.25">
      <c r="B71" t="s">
        <v>153</v>
      </c>
      <c r="C71" s="4">
        <v>45250.694976851853</v>
      </c>
      <c r="D71" t="s">
        <v>91</v>
      </c>
      <c r="E71" t="s">
        <v>10</v>
      </c>
      <c r="F71" t="s">
        <v>32</v>
      </c>
      <c r="G71" t="s">
        <v>39</v>
      </c>
      <c r="H71" t="s">
        <v>92</v>
      </c>
      <c r="I71">
        <v>1</v>
      </c>
      <c r="K71">
        <v>10</v>
      </c>
    </row>
    <row r="72" spans="2:11" x14ac:dyDescent="0.25">
      <c r="B72" t="s">
        <v>153</v>
      </c>
      <c r="C72" s="4">
        <v>45250.694976851853</v>
      </c>
      <c r="D72" t="s">
        <v>93</v>
      </c>
      <c r="E72" t="s">
        <v>10</v>
      </c>
      <c r="F72" t="s">
        <v>32</v>
      </c>
      <c r="G72" t="s">
        <v>87</v>
      </c>
      <c r="H72" t="s">
        <v>94</v>
      </c>
      <c r="I72">
        <v>2</v>
      </c>
      <c r="K72">
        <v>10</v>
      </c>
    </row>
    <row r="73" spans="2:11" x14ac:dyDescent="0.25">
      <c r="B73" t="s">
        <v>153</v>
      </c>
      <c r="C73" s="4">
        <v>45250.694976851853</v>
      </c>
      <c r="D73" t="s">
        <v>95</v>
      </c>
      <c r="E73" t="s">
        <v>10</v>
      </c>
      <c r="F73" t="s">
        <v>32</v>
      </c>
      <c r="G73" t="s">
        <v>39</v>
      </c>
      <c r="H73" t="s">
        <v>96</v>
      </c>
      <c r="I73">
        <v>2</v>
      </c>
      <c r="K73">
        <v>10</v>
      </c>
    </row>
    <row r="74" spans="2:11" x14ac:dyDescent="0.25">
      <c r="B74" t="s">
        <v>153</v>
      </c>
      <c r="C74" s="4">
        <v>45250.694976851853</v>
      </c>
      <c r="D74" t="s">
        <v>97</v>
      </c>
      <c r="E74" t="s">
        <v>10</v>
      </c>
      <c r="F74" t="s">
        <v>32</v>
      </c>
      <c r="G74" t="s">
        <v>39</v>
      </c>
      <c r="H74" t="s">
        <v>98</v>
      </c>
      <c r="I74">
        <v>2</v>
      </c>
      <c r="K74">
        <v>10</v>
      </c>
    </row>
    <row r="75" spans="2:11" x14ac:dyDescent="0.25">
      <c r="B75" t="s">
        <v>153</v>
      </c>
      <c r="C75" s="4">
        <v>45250.694976851853</v>
      </c>
      <c r="D75" t="s">
        <v>99</v>
      </c>
      <c r="E75" t="s">
        <v>10</v>
      </c>
      <c r="F75" t="s">
        <v>32</v>
      </c>
      <c r="G75" t="s">
        <v>39</v>
      </c>
      <c r="H75" t="s">
        <v>100</v>
      </c>
      <c r="I75">
        <v>212</v>
      </c>
      <c r="K75">
        <v>10</v>
      </c>
    </row>
    <row r="76" spans="2:11" x14ac:dyDescent="0.25">
      <c r="B76" t="s">
        <v>153</v>
      </c>
      <c r="C76" s="4">
        <v>45250.694976851853</v>
      </c>
      <c r="D76" t="s">
        <v>101</v>
      </c>
      <c r="E76" t="s">
        <v>10</v>
      </c>
      <c r="F76" t="s">
        <v>32</v>
      </c>
      <c r="G76" t="s">
        <v>39</v>
      </c>
      <c r="H76" t="s">
        <v>102</v>
      </c>
      <c r="I76">
        <v>44</v>
      </c>
      <c r="K76">
        <v>10</v>
      </c>
    </row>
  </sheetData>
  <hyperlinks>
    <hyperlink ref="A2" location="'Síntese Resultados'!A1" display="Voltar para a página Síntese de Resultados" xr:uid="{4E926E7D-3DC6-41EC-96E2-E8C2A5195642}"/>
  </hyperlinks>
  <pageMargins left="0.7" right="0.7" top="0.75" bottom="0.75" header="0.3" footer="0.3"/>
  <drawing r:id="rId1"/>
  <tableParts count="1">
    <tablePart r:id="rId2"/>
  </tablePart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81919-CF4E-456B-8DCA-8BC2F4922FA7}">
  <dimension ref="A2:K75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490</v>
      </c>
      <c r="C41" s="4">
        <v>45254.713796296295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490</v>
      </c>
      <c r="C42" s="4">
        <v>45254.713796296295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490</v>
      </c>
      <c r="C43" s="4">
        <v>45254.713796296295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490</v>
      </c>
      <c r="C44" s="4">
        <v>45254.713796296295</v>
      </c>
      <c r="D44" t="s">
        <v>21</v>
      </c>
      <c r="E44" t="s">
        <v>15</v>
      </c>
      <c r="F44" t="s">
        <v>22</v>
      </c>
      <c r="G44" t="s">
        <v>23</v>
      </c>
      <c r="H44" t="s">
        <v>126</v>
      </c>
      <c r="I44">
        <v>1</v>
      </c>
      <c r="K44">
        <v>10</v>
      </c>
    </row>
    <row r="45" spans="2:11" x14ac:dyDescent="0.25">
      <c r="B45" t="s">
        <v>490</v>
      </c>
      <c r="C45" s="4">
        <v>45254.713796296295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490</v>
      </c>
      <c r="C46" s="4">
        <v>45254.713796296295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490</v>
      </c>
      <c r="C47" s="4">
        <v>45254.713796296295</v>
      </c>
      <c r="D47" t="s">
        <v>38</v>
      </c>
      <c r="E47" t="s">
        <v>10</v>
      </c>
      <c r="F47" t="s">
        <v>11</v>
      </c>
      <c r="G47" t="s">
        <v>39</v>
      </c>
      <c r="H47" t="s">
        <v>40</v>
      </c>
      <c r="I47">
        <v>0</v>
      </c>
      <c r="K47">
        <v>10</v>
      </c>
    </row>
    <row r="48" spans="2:11" x14ac:dyDescent="0.25">
      <c r="B48" t="s">
        <v>490</v>
      </c>
      <c r="C48" s="4">
        <v>45254.713796296295</v>
      </c>
      <c r="D48" t="s">
        <v>41</v>
      </c>
      <c r="E48" t="s">
        <v>15</v>
      </c>
      <c r="F48" t="s">
        <v>11</v>
      </c>
      <c r="G48" t="s">
        <v>42</v>
      </c>
      <c r="H48" t="s">
        <v>176</v>
      </c>
      <c r="I48">
        <v>1</v>
      </c>
      <c r="J48" t="s">
        <v>177</v>
      </c>
      <c r="K48">
        <v>10</v>
      </c>
    </row>
    <row r="49" spans="2:11" x14ac:dyDescent="0.25">
      <c r="B49" t="s">
        <v>490</v>
      </c>
      <c r="C49" s="4">
        <v>45254.713796296295</v>
      </c>
      <c r="D49" t="s">
        <v>45</v>
      </c>
      <c r="E49" t="s">
        <v>10</v>
      </c>
      <c r="F49" t="s">
        <v>11</v>
      </c>
      <c r="G49" t="s">
        <v>46</v>
      </c>
      <c r="H49" t="s">
        <v>47</v>
      </c>
      <c r="I49">
        <v>1</v>
      </c>
      <c r="J49" t="s">
        <v>491</v>
      </c>
      <c r="K49">
        <v>10</v>
      </c>
    </row>
    <row r="50" spans="2:11" x14ac:dyDescent="0.25">
      <c r="B50" t="s">
        <v>490</v>
      </c>
      <c r="C50" s="4">
        <v>45254.713796296295</v>
      </c>
      <c r="D50" t="s">
        <v>49</v>
      </c>
      <c r="E50" t="s">
        <v>10</v>
      </c>
      <c r="F50" t="s">
        <v>11</v>
      </c>
      <c r="G50" t="s">
        <v>39</v>
      </c>
      <c r="H50" t="s">
        <v>50</v>
      </c>
      <c r="I50">
        <v>1</v>
      </c>
      <c r="K50">
        <v>10</v>
      </c>
    </row>
    <row r="51" spans="2:11" x14ac:dyDescent="0.25">
      <c r="B51" t="s">
        <v>490</v>
      </c>
      <c r="C51" s="4">
        <v>45254.713796296295</v>
      </c>
      <c r="D51" t="s">
        <v>130</v>
      </c>
      <c r="E51" t="s">
        <v>10</v>
      </c>
      <c r="F51" t="s">
        <v>11</v>
      </c>
      <c r="G51" t="s">
        <v>39</v>
      </c>
      <c r="H51" t="s">
        <v>131</v>
      </c>
      <c r="I51">
        <v>7</v>
      </c>
      <c r="K51">
        <v>10</v>
      </c>
    </row>
    <row r="52" spans="2:11" x14ac:dyDescent="0.25">
      <c r="B52" t="s">
        <v>490</v>
      </c>
      <c r="C52" s="4">
        <v>45254.713796296295</v>
      </c>
      <c r="D52" t="s">
        <v>132</v>
      </c>
      <c r="E52" t="s">
        <v>10</v>
      </c>
      <c r="F52" t="s">
        <v>11</v>
      </c>
      <c r="G52" t="s">
        <v>39</v>
      </c>
      <c r="H52" t="s">
        <v>133</v>
      </c>
      <c r="I52">
        <v>2</v>
      </c>
      <c r="K52">
        <v>10</v>
      </c>
    </row>
    <row r="53" spans="2:11" x14ac:dyDescent="0.25">
      <c r="B53" t="s">
        <v>490</v>
      </c>
      <c r="C53" s="4">
        <v>45254.713796296295</v>
      </c>
      <c r="D53" t="s">
        <v>51</v>
      </c>
      <c r="E53" t="s">
        <v>10</v>
      </c>
      <c r="F53" t="s">
        <v>11</v>
      </c>
      <c r="G53" t="s">
        <v>39</v>
      </c>
      <c r="H53" t="s">
        <v>52</v>
      </c>
      <c r="I53">
        <v>21</v>
      </c>
      <c r="K53">
        <v>10</v>
      </c>
    </row>
    <row r="54" spans="2:11" x14ac:dyDescent="0.25">
      <c r="B54" t="s">
        <v>490</v>
      </c>
      <c r="C54" s="4">
        <v>45254.713796296295</v>
      </c>
      <c r="D54" t="s">
        <v>53</v>
      </c>
      <c r="E54" t="s">
        <v>10</v>
      </c>
      <c r="F54" t="s">
        <v>11</v>
      </c>
      <c r="H54" t="s">
        <v>54</v>
      </c>
      <c r="I54">
        <v>21</v>
      </c>
      <c r="K54">
        <v>10</v>
      </c>
    </row>
    <row r="55" spans="2:11" x14ac:dyDescent="0.25">
      <c r="B55" t="s">
        <v>490</v>
      </c>
      <c r="C55" s="4">
        <v>45254.713796296295</v>
      </c>
      <c r="D55" t="s">
        <v>55</v>
      </c>
      <c r="E55" t="s">
        <v>10</v>
      </c>
      <c r="F55" t="s">
        <v>11</v>
      </c>
      <c r="H55" t="s">
        <v>56</v>
      </c>
      <c r="I55">
        <v>21</v>
      </c>
      <c r="K55">
        <v>10</v>
      </c>
    </row>
    <row r="56" spans="2:11" x14ac:dyDescent="0.25">
      <c r="B56" t="s">
        <v>490</v>
      </c>
      <c r="C56" s="4">
        <v>45254.713796296295</v>
      </c>
      <c r="D56" t="s">
        <v>57</v>
      </c>
      <c r="E56" t="s">
        <v>10</v>
      </c>
      <c r="F56" t="s">
        <v>11</v>
      </c>
      <c r="H56" t="s">
        <v>58</v>
      </c>
      <c r="I56">
        <v>1</v>
      </c>
      <c r="K56">
        <v>10</v>
      </c>
    </row>
    <row r="57" spans="2:11" x14ac:dyDescent="0.25">
      <c r="B57" t="s">
        <v>490</v>
      </c>
      <c r="C57" s="4">
        <v>45254.713796296295</v>
      </c>
      <c r="D57" t="s">
        <v>59</v>
      </c>
      <c r="E57" t="s">
        <v>10</v>
      </c>
      <c r="F57" t="s">
        <v>11</v>
      </c>
      <c r="H57" t="s">
        <v>60</v>
      </c>
      <c r="I57">
        <v>1</v>
      </c>
      <c r="K57">
        <v>10</v>
      </c>
    </row>
    <row r="58" spans="2:11" x14ac:dyDescent="0.25">
      <c r="B58" t="s">
        <v>490</v>
      </c>
      <c r="C58" s="4">
        <v>45254.713796296295</v>
      </c>
      <c r="D58" t="s">
        <v>61</v>
      </c>
      <c r="E58" t="s">
        <v>10</v>
      </c>
      <c r="F58" t="s">
        <v>11</v>
      </c>
      <c r="G58" t="s">
        <v>62</v>
      </c>
      <c r="H58" t="s">
        <v>63</v>
      </c>
      <c r="I58">
        <v>7</v>
      </c>
      <c r="K58">
        <v>10</v>
      </c>
    </row>
    <row r="59" spans="2:11" x14ac:dyDescent="0.25">
      <c r="B59" t="s">
        <v>490</v>
      </c>
      <c r="C59" s="4">
        <v>45254.713796296295</v>
      </c>
      <c r="D59" t="s">
        <v>67</v>
      </c>
      <c r="E59" t="s">
        <v>10</v>
      </c>
      <c r="F59" t="s">
        <v>11</v>
      </c>
      <c r="G59" t="s">
        <v>62</v>
      </c>
      <c r="H59" t="s">
        <v>68</v>
      </c>
      <c r="I59">
        <v>29</v>
      </c>
      <c r="K59">
        <v>10</v>
      </c>
    </row>
    <row r="60" spans="2:11" x14ac:dyDescent="0.25">
      <c r="B60" t="s">
        <v>490</v>
      </c>
      <c r="C60" s="4">
        <v>45254.713796296295</v>
      </c>
      <c r="D60" t="s">
        <v>69</v>
      </c>
      <c r="E60" t="s">
        <v>10</v>
      </c>
      <c r="F60" t="s">
        <v>11</v>
      </c>
      <c r="G60" t="s">
        <v>62</v>
      </c>
      <c r="H60" t="s">
        <v>70</v>
      </c>
      <c r="I60">
        <v>15</v>
      </c>
      <c r="K60">
        <v>10</v>
      </c>
    </row>
    <row r="61" spans="2:11" x14ac:dyDescent="0.25">
      <c r="B61" t="s">
        <v>490</v>
      </c>
      <c r="C61" s="4">
        <v>45254.713796296295</v>
      </c>
      <c r="D61" t="s">
        <v>71</v>
      </c>
      <c r="E61" t="s">
        <v>10</v>
      </c>
      <c r="F61" t="s">
        <v>11</v>
      </c>
      <c r="G61" t="s">
        <v>36</v>
      </c>
      <c r="H61" t="s">
        <v>72</v>
      </c>
      <c r="I61">
        <v>38</v>
      </c>
      <c r="K61">
        <v>10</v>
      </c>
    </row>
    <row r="62" spans="2:11" x14ac:dyDescent="0.25">
      <c r="B62" t="s">
        <v>490</v>
      </c>
      <c r="C62" s="4">
        <v>45254.713796296295</v>
      </c>
      <c r="D62" t="s">
        <v>73</v>
      </c>
      <c r="E62" t="s">
        <v>10</v>
      </c>
      <c r="F62" t="s">
        <v>11</v>
      </c>
      <c r="G62" t="s">
        <v>62</v>
      </c>
      <c r="H62" t="s">
        <v>74</v>
      </c>
      <c r="I62">
        <v>50</v>
      </c>
      <c r="K62">
        <v>10</v>
      </c>
    </row>
    <row r="63" spans="2:11" x14ac:dyDescent="0.25">
      <c r="B63" t="s">
        <v>490</v>
      </c>
      <c r="C63" s="4">
        <v>45254.713796296295</v>
      </c>
      <c r="D63" t="s">
        <v>75</v>
      </c>
      <c r="E63" t="s">
        <v>10</v>
      </c>
      <c r="F63" t="s">
        <v>32</v>
      </c>
      <c r="G63" t="s">
        <v>76</v>
      </c>
      <c r="H63" t="s">
        <v>77</v>
      </c>
      <c r="I63">
        <v>1</v>
      </c>
      <c r="K63">
        <v>10</v>
      </c>
    </row>
    <row r="64" spans="2:11" x14ac:dyDescent="0.25">
      <c r="B64" t="s">
        <v>490</v>
      </c>
      <c r="C64" s="4">
        <v>45254.713796296295</v>
      </c>
      <c r="D64" t="s">
        <v>78</v>
      </c>
      <c r="E64" t="s">
        <v>10</v>
      </c>
      <c r="F64" t="s">
        <v>32</v>
      </c>
      <c r="G64" t="s">
        <v>79</v>
      </c>
      <c r="H64" t="s">
        <v>80</v>
      </c>
      <c r="I64">
        <v>22</v>
      </c>
      <c r="K64">
        <v>10</v>
      </c>
    </row>
    <row r="65" spans="2:11" x14ac:dyDescent="0.25">
      <c r="B65" t="s">
        <v>490</v>
      </c>
      <c r="C65" s="4">
        <v>45254.713796296295</v>
      </c>
      <c r="D65" t="s">
        <v>119</v>
      </c>
      <c r="E65" t="s">
        <v>15</v>
      </c>
      <c r="F65" t="s">
        <v>22</v>
      </c>
      <c r="G65" t="s">
        <v>120</v>
      </c>
      <c r="H65" t="s">
        <v>134</v>
      </c>
      <c r="I65">
        <v>2</v>
      </c>
      <c r="K65">
        <v>10</v>
      </c>
    </row>
    <row r="66" spans="2:11" x14ac:dyDescent="0.25">
      <c r="B66" t="s">
        <v>490</v>
      </c>
      <c r="C66" s="4">
        <v>45254.713796296295</v>
      </c>
      <c r="D66" t="s">
        <v>83</v>
      </c>
      <c r="E66" t="s">
        <v>10</v>
      </c>
      <c r="F66" t="s">
        <v>11</v>
      </c>
      <c r="G66" t="s">
        <v>84</v>
      </c>
      <c r="H66" t="s">
        <v>85</v>
      </c>
      <c r="I66">
        <v>1</v>
      </c>
      <c r="K66">
        <v>10</v>
      </c>
    </row>
    <row r="67" spans="2:11" x14ac:dyDescent="0.25">
      <c r="B67" t="s">
        <v>490</v>
      </c>
      <c r="C67" s="4">
        <v>45254.713796296295</v>
      </c>
      <c r="D67" t="s">
        <v>86</v>
      </c>
      <c r="E67" t="s">
        <v>10</v>
      </c>
      <c r="F67" t="s">
        <v>32</v>
      </c>
      <c r="G67" t="s">
        <v>87</v>
      </c>
      <c r="H67" t="s">
        <v>88</v>
      </c>
      <c r="I67">
        <v>1</v>
      </c>
      <c r="K67">
        <v>10</v>
      </c>
    </row>
    <row r="68" spans="2:11" x14ac:dyDescent="0.25">
      <c r="B68" t="s">
        <v>490</v>
      </c>
      <c r="C68" s="4">
        <v>45254.713796296295</v>
      </c>
      <c r="D68" t="s">
        <v>135</v>
      </c>
      <c r="E68" t="s">
        <v>10</v>
      </c>
      <c r="F68" t="s">
        <v>32</v>
      </c>
      <c r="G68" t="s">
        <v>39</v>
      </c>
      <c r="H68" t="s">
        <v>136</v>
      </c>
      <c r="I68">
        <v>1</v>
      </c>
      <c r="K68">
        <v>10</v>
      </c>
    </row>
    <row r="69" spans="2:11" x14ac:dyDescent="0.25">
      <c r="B69" t="s">
        <v>490</v>
      </c>
      <c r="C69" s="4">
        <v>45254.713796296295</v>
      </c>
      <c r="D69" t="s">
        <v>89</v>
      </c>
      <c r="E69" t="s">
        <v>10</v>
      </c>
      <c r="F69" t="s">
        <v>32</v>
      </c>
      <c r="G69" t="s">
        <v>39</v>
      </c>
      <c r="H69" t="s">
        <v>90</v>
      </c>
      <c r="I69">
        <v>1</v>
      </c>
      <c r="K69">
        <v>10</v>
      </c>
    </row>
    <row r="70" spans="2:11" x14ac:dyDescent="0.25">
      <c r="B70" t="s">
        <v>490</v>
      </c>
      <c r="C70" s="4">
        <v>45254.713796296295</v>
      </c>
      <c r="D70" t="s">
        <v>91</v>
      </c>
      <c r="E70" t="s">
        <v>10</v>
      </c>
      <c r="F70" t="s">
        <v>32</v>
      </c>
      <c r="G70" t="s">
        <v>39</v>
      </c>
      <c r="H70" t="s">
        <v>92</v>
      </c>
      <c r="I70">
        <v>1</v>
      </c>
      <c r="K70">
        <v>10</v>
      </c>
    </row>
    <row r="71" spans="2:11" x14ac:dyDescent="0.25">
      <c r="B71" t="s">
        <v>490</v>
      </c>
      <c r="C71" s="4">
        <v>45254.713796296295</v>
      </c>
      <c r="D71" t="s">
        <v>93</v>
      </c>
      <c r="E71" t="s">
        <v>10</v>
      </c>
      <c r="F71" t="s">
        <v>32</v>
      </c>
      <c r="G71" t="s">
        <v>87</v>
      </c>
      <c r="H71" t="s">
        <v>94</v>
      </c>
      <c r="I71">
        <v>1</v>
      </c>
      <c r="K71">
        <v>10</v>
      </c>
    </row>
    <row r="72" spans="2:11" x14ac:dyDescent="0.25">
      <c r="B72" t="s">
        <v>490</v>
      </c>
      <c r="C72" s="4">
        <v>45254.713796296295</v>
      </c>
      <c r="D72" t="s">
        <v>95</v>
      </c>
      <c r="E72" t="s">
        <v>10</v>
      </c>
      <c r="F72" t="s">
        <v>32</v>
      </c>
      <c r="G72" t="s">
        <v>39</v>
      </c>
      <c r="H72" t="s">
        <v>96</v>
      </c>
      <c r="I72">
        <v>1</v>
      </c>
      <c r="K72">
        <v>10</v>
      </c>
    </row>
    <row r="73" spans="2:11" x14ac:dyDescent="0.25">
      <c r="B73" t="s">
        <v>490</v>
      </c>
      <c r="C73" s="4">
        <v>45254.713796296295</v>
      </c>
      <c r="D73" t="s">
        <v>97</v>
      </c>
      <c r="E73" t="s">
        <v>10</v>
      </c>
      <c r="F73" t="s">
        <v>32</v>
      </c>
      <c r="G73" t="s">
        <v>39</v>
      </c>
      <c r="H73" t="s">
        <v>98</v>
      </c>
      <c r="I73">
        <v>1</v>
      </c>
      <c r="K73">
        <v>10</v>
      </c>
    </row>
    <row r="74" spans="2:11" x14ac:dyDescent="0.25">
      <c r="B74" t="s">
        <v>490</v>
      </c>
      <c r="C74" s="4">
        <v>45254.713796296295</v>
      </c>
      <c r="D74" t="s">
        <v>99</v>
      </c>
      <c r="E74" t="s">
        <v>10</v>
      </c>
      <c r="F74" t="s">
        <v>32</v>
      </c>
      <c r="G74" t="s">
        <v>39</v>
      </c>
      <c r="H74" t="s">
        <v>100</v>
      </c>
      <c r="I74">
        <v>50</v>
      </c>
      <c r="K74">
        <v>10</v>
      </c>
    </row>
    <row r="75" spans="2:11" x14ac:dyDescent="0.25">
      <c r="B75" t="s">
        <v>490</v>
      </c>
      <c r="C75" s="4">
        <v>45254.713796296295</v>
      </c>
      <c r="D75" t="s">
        <v>101</v>
      </c>
      <c r="E75" t="s">
        <v>10</v>
      </c>
      <c r="F75" t="s">
        <v>32</v>
      </c>
      <c r="G75" t="s">
        <v>39</v>
      </c>
      <c r="H75" t="s">
        <v>102</v>
      </c>
      <c r="I75">
        <v>13</v>
      </c>
      <c r="K75">
        <v>10</v>
      </c>
    </row>
  </sheetData>
  <hyperlinks>
    <hyperlink ref="A2" location="'Síntese Resultados'!A1" display="Voltar para a página Síntese de Resultados" xr:uid="{ECC2ED33-7D23-4EEB-B217-AFE0F81CF52E}"/>
  </hyperlinks>
  <pageMargins left="0.7" right="0.7" top="0.75" bottom="0.75" header="0.3" footer="0.3"/>
  <drawing r:id="rId1"/>
  <tableParts count="1">
    <tablePart r:id="rId2"/>
  </tablePart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CFA9F-226B-4C2B-9F0A-AB9E3BD4B252}">
  <dimension ref="A2:K77"/>
  <sheetViews>
    <sheetView workbookViewId="0">
      <selection activeCell="B4" sqref="B4"/>
    </sheetView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493</v>
      </c>
      <c r="C41" s="4">
        <v>45257.36991898148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493</v>
      </c>
      <c r="C42" s="4">
        <v>45257.36991898148</v>
      </c>
      <c r="D42" t="s">
        <v>14</v>
      </c>
      <c r="E42" t="s">
        <v>15</v>
      </c>
      <c r="F42" t="s">
        <v>11</v>
      </c>
      <c r="G42" t="s">
        <v>12</v>
      </c>
      <c r="H42" t="s">
        <v>367</v>
      </c>
      <c r="I42">
        <v>1</v>
      </c>
      <c r="K42">
        <v>10</v>
      </c>
    </row>
    <row r="43" spans="2:11" x14ac:dyDescent="0.25">
      <c r="B43" t="s">
        <v>493</v>
      </c>
      <c r="C43" s="4">
        <v>45257.36991898148</v>
      </c>
      <c r="D43" t="s">
        <v>16</v>
      </c>
      <c r="E43" t="s">
        <v>15</v>
      </c>
      <c r="F43" t="s">
        <v>11</v>
      </c>
      <c r="G43" t="s">
        <v>17</v>
      </c>
      <c r="H43" t="s">
        <v>18</v>
      </c>
      <c r="I43">
        <v>1</v>
      </c>
      <c r="K43">
        <v>10</v>
      </c>
    </row>
    <row r="44" spans="2:11" x14ac:dyDescent="0.25">
      <c r="B44" t="s">
        <v>493</v>
      </c>
      <c r="C44" s="4">
        <v>45257.36991898148</v>
      </c>
      <c r="D44" t="s">
        <v>19</v>
      </c>
      <c r="E44" t="s">
        <v>15</v>
      </c>
      <c r="F44" t="s">
        <v>11</v>
      </c>
      <c r="G44" t="s">
        <v>17</v>
      </c>
      <c r="H44" t="s">
        <v>20</v>
      </c>
      <c r="I44">
        <v>2</v>
      </c>
      <c r="K44">
        <v>10</v>
      </c>
    </row>
    <row r="45" spans="2:11" x14ac:dyDescent="0.25">
      <c r="B45" t="s">
        <v>493</v>
      </c>
      <c r="C45" s="4">
        <v>45257.36991898148</v>
      </c>
      <c r="D45" t="s">
        <v>21</v>
      </c>
      <c r="E45" t="s">
        <v>15</v>
      </c>
      <c r="F45" t="s">
        <v>22</v>
      </c>
      <c r="G45" t="s">
        <v>23</v>
      </c>
      <c r="H45" t="s">
        <v>126</v>
      </c>
      <c r="I45">
        <v>1</v>
      </c>
      <c r="K45">
        <v>10</v>
      </c>
    </row>
    <row r="46" spans="2:11" x14ac:dyDescent="0.25">
      <c r="B46" t="s">
        <v>493</v>
      </c>
      <c r="C46" s="4">
        <v>45257.36991898148</v>
      </c>
      <c r="D46" t="s">
        <v>25</v>
      </c>
      <c r="E46" t="s">
        <v>10</v>
      </c>
      <c r="F46" t="s">
        <v>11</v>
      </c>
      <c r="G46" t="s">
        <v>26</v>
      </c>
      <c r="H46" t="s">
        <v>27</v>
      </c>
      <c r="I46">
        <v>0</v>
      </c>
      <c r="K46">
        <v>10</v>
      </c>
    </row>
    <row r="47" spans="2:11" x14ac:dyDescent="0.25">
      <c r="B47" t="s">
        <v>493</v>
      </c>
      <c r="C47" s="4">
        <v>45257.36991898148</v>
      </c>
      <c r="D47" t="s">
        <v>28</v>
      </c>
      <c r="E47" t="s">
        <v>10</v>
      </c>
      <c r="F47" t="s">
        <v>11</v>
      </c>
      <c r="G47" t="s">
        <v>29</v>
      </c>
      <c r="H47" t="s">
        <v>30</v>
      </c>
      <c r="I47">
        <v>2</v>
      </c>
      <c r="K47">
        <v>10</v>
      </c>
    </row>
    <row r="48" spans="2:11" x14ac:dyDescent="0.25">
      <c r="B48" t="s">
        <v>493</v>
      </c>
      <c r="C48" s="4">
        <v>45257.36991898148</v>
      </c>
      <c r="D48" t="s">
        <v>31</v>
      </c>
      <c r="E48" t="s">
        <v>15</v>
      </c>
      <c r="F48" t="s">
        <v>32</v>
      </c>
      <c r="G48" t="s">
        <v>33</v>
      </c>
      <c r="H48" t="s">
        <v>496</v>
      </c>
      <c r="I48">
        <v>337</v>
      </c>
      <c r="K48">
        <v>10</v>
      </c>
    </row>
    <row r="49" spans="2:11" x14ac:dyDescent="0.25">
      <c r="B49" t="s">
        <v>493</v>
      </c>
      <c r="C49" s="4">
        <v>45257.36991898148</v>
      </c>
      <c r="D49" t="s">
        <v>35</v>
      </c>
      <c r="E49" t="s">
        <v>15</v>
      </c>
      <c r="F49" t="s">
        <v>11</v>
      </c>
      <c r="G49" t="s">
        <v>36</v>
      </c>
      <c r="H49" t="s">
        <v>117</v>
      </c>
      <c r="I49">
        <v>23</v>
      </c>
      <c r="K49">
        <v>10</v>
      </c>
    </row>
    <row r="50" spans="2:11" x14ac:dyDescent="0.25">
      <c r="B50" t="s">
        <v>493</v>
      </c>
      <c r="C50" s="4">
        <v>45257.36991898148</v>
      </c>
      <c r="D50" t="s">
        <v>38</v>
      </c>
      <c r="E50" t="s">
        <v>10</v>
      </c>
      <c r="F50" t="s">
        <v>11</v>
      </c>
      <c r="G50" t="s">
        <v>39</v>
      </c>
      <c r="H50" t="s">
        <v>40</v>
      </c>
      <c r="I50">
        <v>0</v>
      </c>
      <c r="K50">
        <v>10</v>
      </c>
    </row>
    <row r="51" spans="2:11" x14ac:dyDescent="0.25">
      <c r="B51" t="s">
        <v>493</v>
      </c>
      <c r="C51" s="4">
        <v>45257.36991898148</v>
      </c>
      <c r="D51" t="s">
        <v>41</v>
      </c>
      <c r="E51" t="s">
        <v>15</v>
      </c>
      <c r="F51" t="s">
        <v>11</v>
      </c>
      <c r="G51" t="s">
        <v>42</v>
      </c>
      <c r="H51" t="s">
        <v>43</v>
      </c>
      <c r="I51">
        <v>1</v>
      </c>
      <c r="J51" t="s">
        <v>44</v>
      </c>
      <c r="K51">
        <v>10</v>
      </c>
    </row>
    <row r="52" spans="2:11" x14ac:dyDescent="0.25">
      <c r="B52" t="s">
        <v>493</v>
      </c>
      <c r="C52" s="4">
        <v>45257.36991898148</v>
      </c>
      <c r="D52" t="s">
        <v>45</v>
      </c>
      <c r="E52" t="s">
        <v>10</v>
      </c>
      <c r="F52" t="s">
        <v>11</v>
      </c>
      <c r="G52" t="s">
        <v>46</v>
      </c>
      <c r="H52" t="s">
        <v>47</v>
      </c>
      <c r="I52">
        <v>1</v>
      </c>
      <c r="J52" t="s">
        <v>497</v>
      </c>
      <c r="K52">
        <v>10</v>
      </c>
    </row>
    <row r="53" spans="2:11" x14ac:dyDescent="0.25">
      <c r="B53" t="s">
        <v>493</v>
      </c>
      <c r="C53" s="4">
        <v>45257.36991898148</v>
      </c>
      <c r="D53" t="s">
        <v>49</v>
      </c>
      <c r="E53" t="s">
        <v>10</v>
      </c>
      <c r="F53" t="s">
        <v>11</v>
      </c>
      <c r="G53" t="s">
        <v>39</v>
      </c>
      <c r="H53" t="s">
        <v>50</v>
      </c>
      <c r="I53">
        <v>1</v>
      </c>
      <c r="K53">
        <v>10</v>
      </c>
    </row>
    <row r="54" spans="2:11" x14ac:dyDescent="0.25">
      <c r="B54" t="s">
        <v>493</v>
      </c>
      <c r="C54" s="4">
        <v>45257.36991898148</v>
      </c>
      <c r="D54" t="s">
        <v>130</v>
      </c>
      <c r="E54" t="s">
        <v>10</v>
      </c>
      <c r="F54" t="s">
        <v>11</v>
      </c>
      <c r="G54" t="s">
        <v>39</v>
      </c>
      <c r="H54" t="s">
        <v>131</v>
      </c>
      <c r="I54">
        <v>12</v>
      </c>
      <c r="K54">
        <v>10</v>
      </c>
    </row>
    <row r="55" spans="2:11" x14ac:dyDescent="0.25">
      <c r="B55" t="s">
        <v>493</v>
      </c>
      <c r="C55" s="4">
        <v>45257.36991898148</v>
      </c>
      <c r="D55" t="s">
        <v>132</v>
      </c>
      <c r="E55" t="s">
        <v>10</v>
      </c>
      <c r="F55" t="s">
        <v>11</v>
      </c>
      <c r="G55" t="s">
        <v>39</v>
      </c>
      <c r="H55" t="s">
        <v>133</v>
      </c>
      <c r="I55">
        <v>2</v>
      </c>
      <c r="K55">
        <v>10</v>
      </c>
    </row>
    <row r="56" spans="2:11" x14ac:dyDescent="0.25">
      <c r="B56" t="s">
        <v>493</v>
      </c>
      <c r="C56" s="4">
        <v>45257.36991898148</v>
      </c>
      <c r="D56" t="s">
        <v>51</v>
      </c>
      <c r="E56" t="s">
        <v>10</v>
      </c>
      <c r="F56" t="s">
        <v>11</v>
      </c>
      <c r="G56" t="s">
        <v>39</v>
      </c>
      <c r="H56" t="s">
        <v>52</v>
      </c>
      <c r="I56">
        <v>31</v>
      </c>
      <c r="K56">
        <v>10</v>
      </c>
    </row>
    <row r="57" spans="2:11" x14ac:dyDescent="0.25">
      <c r="B57" t="s">
        <v>493</v>
      </c>
      <c r="C57" s="4">
        <v>45257.36991898148</v>
      </c>
      <c r="D57" t="s">
        <v>53</v>
      </c>
      <c r="E57" t="s">
        <v>10</v>
      </c>
      <c r="F57" t="s">
        <v>11</v>
      </c>
      <c r="H57" t="s">
        <v>54</v>
      </c>
      <c r="I57">
        <v>31</v>
      </c>
      <c r="K57">
        <v>10</v>
      </c>
    </row>
    <row r="58" spans="2:11" x14ac:dyDescent="0.25">
      <c r="B58" t="s">
        <v>493</v>
      </c>
      <c r="C58" s="4">
        <v>45257.36991898148</v>
      </c>
      <c r="D58" t="s">
        <v>55</v>
      </c>
      <c r="E58" t="s">
        <v>10</v>
      </c>
      <c r="F58" t="s">
        <v>11</v>
      </c>
      <c r="H58" t="s">
        <v>56</v>
      </c>
      <c r="I58">
        <v>42</v>
      </c>
      <c r="K58">
        <v>10</v>
      </c>
    </row>
    <row r="59" spans="2:11" x14ac:dyDescent="0.25">
      <c r="B59" t="s">
        <v>493</v>
      </c>
      <c r="C59" s="4">
        <v>45257.36991898148</v>
      </c>
      <c r="D59" t="s">
        <v>57</v>
      </c>
      <c r="E59" t="s">
        <v>10</v>
      </c>
      <c r="F59" t="s">
        <v>11</v>
      </c>
      <c r="H59" t="s">
        <v>58</v>
      </c>
      <c r="I59">
        <v>1</v>
      </c>
      <c r="K59">
        <v>10</v>
      </c>
    </row>
    <row r="60" spans="2:11" x14ac:dyDescent="0.25">
      <c r="B60" t="s">
        <v>493</v>
      </c>
      <c r="C60" s="4">
        <v>45257.36991898148</v>
      </c>
      <c r="D60" t="s">
        <v>59</v>
      </c>
      <c r="E60" t="s">
        <v>10</v>
      </c>
      <c r="F60" t="s">
        <v>11</v>
      </c>
      <c r="H60" t="s">
        <v>60</v>
      </c>
      <c r="I60">
        <v>1</v>
      </c>
      <c r="K60">
        <v>10</v>
      </c>
    </row>
    <row r="61" spans="2:11" x14ac:dyDescent="0.25">
      <c r="B61" t="s">
        <v>493</v>
      </c>
      <c r="C61" s="4">
        <v>45257.36991898148</v>
      </c>
      <c r="D61" t="s">
        <v>61</v>
      </c>
      <c r="E61" t="s">
        <v>10</v>
      </c>
      <c r="F61" t="s">
        <v>11</v>
      </c>
      <c r="G61" t="s">
        <v>62</v>
      </c>
      <c r="H61" t="s">
        <v>63</v>
      </c>
      <c r="I61">
        <v>18</v>
      </c>
      <c r="K61">
        <v>10</v>
      </c>
    </row>
    <row r="62" spans="2:11" x14ac:dyDescent="0.25">
      <c r="B62" t="s">
        <v>493</v>
      </c>
      <c r="C62" s="4">
        <v>45257.36991898148</v>
      </c>
      <c r="D62" t="s">
        <v>67</v>
      </c>
      <c r="E62" t="s">
        <v>10</v>
      </c>
      <c r="F62" t="s">
        <v>11</v>
      </c>
      <c r="G62" t="s">
        <v>62</v>
      </c>
      <c r="H62" t="s">
        <v>68</v>
      </c>
      <c r="I62">
        <v>43</v>
      </c>
      <c r="K62">
        <v>10</v>
      </c>
    </row>
    <row r="63" spans="2:11" x14ac:dyDescent="0.25">
      <c r="B63" t="s">
        <v>493</v>
      </c>
      <c r="C63" s="4">
        <v>45257.36991898148</v>
      </c>
      <c r="D63" t="s">
        <v>69</v>
      </c>
      <c r="E63" t="s">
        <v>10</v>
      </c>
      <c r="F63" t="s">
        <v>11</v>
      </c>
      <c r="G63" t="s">
        <v>62</v>
      </c>
      <c r="H63" t="s">
        <v>70</v>
      </c>
      <c r="I63">
        <v>19</v>
      </c>
      <c r="K63">
        <v>10</v>
      </c>
    </row>
    <row r="64" spans="2:11" x14ac:dyDescent="0.25">
      <c r="B64" t="s">
        <v>493</v>
      </c>
      <c r="C64" s="4">
        <v>45257.36991898148</v>
      </c>
      <c r="D64" t="s">
        <v>71</v>
      </c>
      <c r="E64" t="s">
        <v>10</v>
      </c>
      <c r="F64" t="s">
        <v>11</v>
      </c>
      <c r="G64" t="s">
        <v>36</v>
      </c>
      <c r="H64" t="s">
        <v>72</v>
      </c>
      <c r="I64">
        <v>186</v>
      </c>
      <c r="K64">
        <v>10</v>
      </c>
    </row>
    <row r="65" spans="2:11" x14ac:dyDescent="0.25">
      <c r="B65" t="s">
        <v>493</v>
      </c>
      <c r="C65" s="4">
        <v>45257.36991898148</v>
      </c>
      <c r="D65" t="s">
        <v>73</v>
      </c>
      <c r="E65" t="s">
        <v>10</v>
      </c>
      <c r="F65" t="s">
        <v>11</v>
      </c>
      <c r="G65" t="s">
        <v>62</v>
      </c>
      <c r="H65" t="s">
        <v>74</v>
      </c>
      <c r="I65">
        <v>46</v>
      </c>
      <c r="K65">
        <v>10</v>
      </c>
    </row>
    <row r="66" spans="2:11" x14ac:dyDescent="0.25">
      <c r="B66" t="s">
        <v>493</v>
      </c>
      <c r="C66" s="4">
        <v>45257.36991898148</v>
      </c>
      <c r="D66" t="s">
        <v>75</v>
      </c>
      <c r="E66" t="s">
        <v>10</v>
      </c>
      <c r="F66" t="s">
        <v>32</v>
      </c>
      <c r="G66" t="s">
        <v>76</v>
      </c>
      <c r="H66" t="s">
        <v>77</v>
      </c>
      <c r="I66">
        <v>1</v>
      </c>
      <c r="K66">
        <v>10</v>
      </c>
    </row>
    <row r="67" spans="2:11" x14ac:dyDescent="0.25">
      <c r="B67" t="s">
        <v>493</v>
      </c>
      <c r="C67" s="4">
        <v>45257.36991898148</v>
      </c>
      <c r="D67" t="s">
        <v>78</v>
      </c>
      <c r="E67" t="s">
        <v>10</v>
      </c>
      <c r="F67" t="s">
        <v>32</v>
      </c>
      <c r="G67" t="s">
        <v>79</v>
      </c>
      <c r="H67" t="s">
        <v>80</v>
      </c>
      <c r="I67">
        <v>31</v>
      </c>
      <c r="K67">
        <v>10</v>
      </c>
    </row>
    <row r="68" spans="2:11" x14ac:dyDescent="0.25">
      <c r="B68" t="s">
        <v>493</v>
      </c>
      <c r="C68" s="4">
        <v>45257.36991898148</v>
      </c>
      <c r="D68" t="s">
        <v>119</v>
      </c>
      <c r="E68" t="s">
        <v>15</v>
      </c>
      <c r="F68" t="s">
        <v>22</v>
      </c>
      <c r="G68" t="s">
        <v>120</v>
      </c>
      <c r="H68" t="s">
        <v>144</v>
      </c>
      <c r="I68">
        <v>1</v>
      </c>
      <c r="K68">
        <v>10</v>
      </c>
    </row>
    <row r="69" spans="2:11" x14ac:dyDescent="0.25">
      <c r="B69" t="s">
        <v>493</v>
      </c>
      <c r="C69" s="4">
        <v>45257.36991898148</v>
      </c>
      <c r="D69" t="s">
        <v>83</v>
      </c>
      <c r="E69" t="s">
        <v>10</v>
      </c>
      <c r="F69" t="s">
        <v>11</v>
      </c>
      <c r="G69" t="s">
        <v>84</v>
      </c>
      <c r="H69" t="s">
        <v>85</v>
      </c>
      <c r="I69">
        <v>1</v>
      </c>
      <c r="K69">
        <v>10</v>
      </c>
    </row>
    <row r="70" spans="2:11" x14ac:dyDescent="0.25">
      <c r="B70" t="s">
        <v>493</v>
      </c>
      <c r="C70" s="4">
        <v>45257.36991898148</v>
      </c>
      <c r="D70" t="s">
        <v>86</v>
      </c>
      <c r="E70" t="s">
        <v>10</v>
      </c>
      <c r="F70" t="s">
        <v>32</v>
      </c>
      <c r="G70" t="s">
        <v>87</v>
      </c>
      <c r="H70" t="s">
        <v>88</v>
      </c>
      <c r="I70">
        <v>1</v>
      </c>
      <c r="K70">
        <v>10</v>
      </c>
    </row>
    <row r="71" spans="2:11" x14ac:dyDescent="0.25">
      <c r="B71" t="s">
        <v>493</v>
      </c>
      <c r="C71" s="4">
        <v>45257.36991898148</v>
      </c>
      <c r="D71" t="s">
        <v>89</v>
      </c>
      <c r="E71" t="s">
        <v>10</v>
      </c>
      <c r="F71" t="s">
        <v>32</v>
      </c>
      <c r="G71" t="s">
        <v>39</v>
      </c>
      <c r="H71" t="s">
        <v>90</v>
      </c>
      <c r="I71">
        <v>1</v>
      </c>
      <c r="K71">
        <v>10</v>
      </c>
    </row>
    <row r="72" spans="2:11" x14ac:dyDescent="0.25">
      <c r="B72" t="s">
        <v>493</v>
      </c>
      <c r="C72" s="4">
        <v>45257.36991898148</v>
      </c>
      <c r="D72" t="s">
        <v>91</v>
      </c>
      <c r="E72" t="s">
        <v>10</v>
      </c>
      <c r="F72" t="s">
        <v>32</v>
      </c>
      <c r="G72" t="s">
        <v>39</v>
      </c>
      <c r="H72" t="s">
        <v>92</v>
      </c>
      <c r="I72">
        <v>1</v>
      </c>
      <c r="K72">
        <v>10</v>
      </c>
    </row>
    <row r="73" spans="2:11" x14ac:dyDescent="0.25">
      <c r="B73" t="s">
        <v>493</v>
      </c>
      <c r="C73" s="4">
        <v>45257.36991898148</v>
      </c>
      <c r="D73" t="s">
        <v>93</v>
      </c>
      <c r="E73" t="s">
        <v>10</v>
      </c>
      <c r="F73" t="s">
        <v>32</v>
      </c>
      <c r="G73" t="s">
        <v>87</v>
      </c>
      <c r="H73" t="s">
        <v>94</v>
      </c>
      <c r="I73">
        <v>2</v>
      </c>
      <c r="K73">
        <v>10</v>
      </c>
    </row>
    <row r="74" spans="2:11" x14ac:dyDescent="0.25">
      <c r="B74" t="s">
        <v>493</v>
      </c>
      <c r="C74" s="4">
        <v>45257.36991898148</v>
      </c>
      <c r="D74" t="s">
        <v>95</v>
      </c>
      <c r="E74" t="s">
        <v>10</v>
      </c>
      <c r="F74" t="s">
        <v>32</v>
      </c>
      <c r="G74" t="s">
        <v>39</v>
      </c>
      <c r="H74" t="s">
        <v>96</v>
      </c>
      <c r="I74">
        <v>2</v>
      </c>
      <c r="K74">
        <v>10</v>
      </c>
    </row>
    <row r="75" spans="2:11" x14ac:dyDescent="0.25">
      <c r="B75" t="s">
        <v>493</v>
      </c>
      <c r="C75" s="4">
        <v>45257.36991898148</v>
      </c>
      <c r="D75" t="s">
        <v>97</v>
      </c>
      <c r="E75" t="s">
        <v>10</v>
      </c>
      <c r="F75" t="s">
        <v>32</v>
      </c>
      <c r="G75" t="s">
        <v>39</v>
      </c>
      <c r="H75" t="s">
        <v>98</v>
      </c>
      <c r="I75">
        <v>2</v>
      </c>
      <c r="K75">
        <v>10</v>
      </c>
    </row>
    <row r="76" spans="2:11" x14ac:dyDescent="0.25">
      <c r="B76" t="s">
        <v>493</v>
      </c>
      <c r="C76" s="4">
        <v>45257.36991898148</v>
      </c>
      <c r="D76" t="s">
        <v>99</v>
      </c>
      <c r="E76" t="s">
        <v>10</v>
      </c>
      <c r="F76" t="s">
        <v>32</v>
      </c>
      <c r="G76" t="s">
        <v>39</v>
      </c>
      <c r="H76" t="s">
        <v>100</v>
      </c>
      <c r="I76">
        <v>202</v>
      </c>
      <c r="K76">
        <v>10</v>
      </c>
    </row>
    <row r="77" spans="2:11" x14ac:dyDescent="0.25">
      <c r="B77" t="s">
        <v>493</v>
      </c>
      <c r="C77" s="4">
        <v>45257.36991898148</v>
      </c>
      <c r="D77" t="s">
        <v>101</v>
      </c>
      <c r="E77" t="s">
        <v>10</v>
      </c>
      <c r="F77" t="s">
        <v>32</v>
      </c>
      <c r="G77" t="s">
        <v>39</v>
      </c>
      <c r="H77" t="s">
        <v>102</v>
      </c>
      <c r="I77">
        <v>52</v>
      </c>
      <c r="K77">
        <v>10</v>
      </c>
    </row>
  </sheetData>
  <hyperlinks>
    <hyperlink ref="A2" location="'Síntese Resultados'!A1" display="Voltar para a página Síntese de Resultados" xr:uid="{85871BFB-0E4C-4D23-A875-D1BC5E0C3993}"/>
  </hyperlinks>
  <pageMargins left="0.7" right="0.7" top="0.75" bottom="0.75" header="0.3" footer="0.3"/>
  <drawing r:id="rId1"/>
  <tableParts count="1">
    <tablePart r:id="rId2"/>
  </tablePart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58BEB-D930-4F3C-B980-D31C7689581F}">
  <dimension ref="A2:K77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499</v>
      </c>
      <c r="C41" s="4">
        <v>45257.446111111109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21</v>
      </c>
      <c r="K41">
        <v>10</v>
      </c>
    </row>
    <row r="42" spans="2:11" x14ac:dyDescent="0.25">
      <c r="B42" t="s">
        <v>499</v>
      </c>
      <c r="C42" s="4">
        <v>45257.446111111109</v>
      </c>
      <c r="D42" t="s">
        <v>167</v>
      </c>
      <c r="E42" t="s">
        <v>15</v>
      </c>
      <c r="F42" t="s">
        <v>22</v>
      </c>
      <c r="G42" t="s">
        <v>168</v>
      </c>
      <c r="H42" t="s">
        <v>169</v>
      </c>
      <c r="I42">
        <v>3</v>
      </c>
      <c r="K42">
        <v>10</v>
      </c>
    </row>
    <row r="43" spans="2:11" x14ac:dyDescent="0.25">
      <c r="B43" t="s">
        <v>499</v>
      </c>
      <c r="C43" s="4">
        <v>45257.446111111109</v>
      </c>
      <c r="D43" t="s">
        <v>16</v>
      </c>
      <c r="E43" t="s">
        <v>15</v>
      </c>
      <c r="F43" t="s">
        <v>11</v>
      </c>
      <c r="G43" t="s">
        <v>17</v>
      </c>
      <c r="H43" t="s">
        <v>18</v>
      </c>
      <c r="I43">
        <v>1</v>
      </c>
      <c r="K43">
        <v>10</v>
      </c>
    </row>
    <row r="44" spans="2:11" x14ac:dyDescent="0.25">
      <c r="B44" t="s">
        <v>499</v>
      </c>
      <c r="C44" s="4">
        <v>45257.446111111109</v>
      </c>
      <c r="D44" t="s">
        <v>19</v>
      </c>
      <c r="E44" t="s">
        <v>15</v>
      </c>
      <c r="F44" t="s">
        <v>11</v>
      </c>
      <c r="G44" t="s">
        <v>17</v>
      </c>
      <c r="H44" t="s">
        <v>20</v>
      </c>
      <c r="I44">
        <v>2</v>
      </c>
      <c r="K44">
        <v>10</v>
      </c>
    </row>
    <row r="45" spans="2:11" x14ac:dyDescent="0.25">
      <c r="B45" t="s">
        <v>499</v>
      </c>
      <c r="C45" s="4">
        <v>45257.446111111109</v>
      </c>
      <c r="D45" t="s">
        <v>21</v>
      </c>
      <c r="E45" t="s">
        <v>15</v>
      </c>
      <c r="F45" t="s">
        <v>22</v>
      </c>
      <c r="G45" t="s">
        <v>23</v>
      </c>
      <c r="H45" t="s">
        <v>126</v>
      </c>
      <c r="I45">
        <v>1</v>
      </c>
      <c r="K45">
        <v>10</v>
      </c>
    </row>
    <row r="46" spans="2:11" x14ac:dyDescent="0.25">
      <c r="B46" t="s">
        <v>499</v>
      </c>
      <c r="C46" s="4">
        <v>45257.446111111109</v>
      </c>
      <c r="D46" t="s">
        <v>25</v>
      </c>
      <c r="E46" t="s">
        <v>10</v>
      </c>
      <c r="F46" t="s">
        <v>11</v>
      </c>
      <c r="G46" t="s">
        <v>26</v>
      </c>
      <c r="H46" t="s">
        <v>27</v>
      </c>
      <c r="I46">
        <v>0</v>
      </c>
      <c r="K46">
        <v>10</v>
      </c>
    </row>
    <row r="47" spans="2:11" x14ac:dyDescent="0.25">
      <c r="B47" t="s">
        <v>499</v>
      </c>
      <c r="C47" s="4">
        <v>45257.446111111109</v>
      </c>
      <c r="D47" t="s">
        <v>28</v>
      </c>
      <c r="E47" t="s">
        <v>10</v>
      </c>
      <c r="F47" t="s">
        <v>11</v>
      </c>
      <c r="G47" t="s">
        <v>29</v>
      </c>
      <c r="H47" t="s">
        <v>30</v>
      </c>
      <c r="I47">
        <v>2</v>
      </c>
      <c r="K47">
        <v>10</v>
      </c>
    </row>
    <row r="48" spans="2:11" x14ac:dyDescent="0.25">
      <c r="B48" t="s">
        <v>499</v>
      </c>
      <c r="C48" s="4">
        <v>45257.446111111109</v>
      </c>
      <c r="D48" t="s">
        <v>38</v>
      </c>
      <c r="E48" t="s">
        <v>10</v>
      </c>
      <c r="F48" t="s">
        <v>11</v>
      </c>
      <c r="G48" t="s">
        <v>39</v>
      </c>
      <c r="H48" t="s">
        <v>40</v>
      </c>
      <c r="I48">
        <v>0</v>
      </c>
      <c r="K48">
        <v>10</v>
      </c>
    </row>
    <row r="49" spans="2:11" x14ac:dyDescent="0.25">
      <c r="B49" t="s">
        <v>499</v>
      </c>
      <c r="C49" s="4">
        <v>45257.446111111109</v>
      </c>
      <c r="D49" t="s">
        <v>41</v>
      </c>
      <c r="E49" t="s">
        <v>15</v>
      </c>
      <c r="F49" t="s">
        <v>11</v>
      </c>
      <c r="G49" t="s">
        <v>42</v>
      </c>
      <c r="H49" t="s">
        <v>176</v>
      </c>
      <c r="I49">
        <v>1</v>
      </c>
      <c r="J49" t="s">
        <v>177</v>
      </c>
      <c r="K49">
        <v>10</v>
      </c>
    </row>
    <row r="50" spans="2:11" x14ac:dyDescent="0.25">
      <c r="B50" t="s">
        <v>499</v>
      </c>
      <c r="C50" s="4">
        <v>45257.446111111109</v>
      </c>
      <c r="D50" t="s">
        <v>45</v>
      </c>
      <c r="E50" t="s">
        <v>10</v>
      </c>
      <c r="F50" t="s">
        <v>11</v>
      </c>
      <c r="G50" t="s">
        <v>46</v>
      </c>
      <c r="H50" t="s">
        <v>47</v>
      </c>
      <c r="I50">
        <v>1</v>
      </c>
      <c r="J50" t="s">
        <v>498</v>
      </c>
      <c r="K50">
        <v>10</v>
      </c>
    </row>
    <row r="51" spans="2:11" x14ac:dyDescent="0.25">
      <c r="B51" t="s">
        <v>499</v>
      </c>
      <c r="C51" s="4">
        <v>45257.446111111109</v>
      </c>
      <c r="D51" t="s">
        <v>49</v>
      </c>
      <c r="E51" t="s">
        <v>10</v>
      </c>
      <c r="F51" t="s">
        <v>11</v>
      </c>
      <c r="G51" t="s">
        <v>39</v>
      </c>
      <c r="H51" t="s">
        <v>50</v>
      </c>
      <c r="I51">
        <v>1</v>
      </c>
      <c r="K51">
        <v>10</v>
      </c>
    </row>
    <row r="52" spans="2:11" x14ac:dyDescent="0.25">
      <c r="B52" t="s">
        <v>499</v>
      </c>
      <c r="C52" s="4">
        <v>45257.446111111109</v>
      </c>
      <c r="D52" t="s">
        <v>130</v>
      </c>
      <c r="E52" t="s">
        <v>10</v>
      </c>
      <c r="F52" t="s">
        <v>11</v>
      </c>
      <c r="G52" t="s">
        <v>39</v>
      </c>
      <c r="H52" t="s">
        <v>131</v>
      </c>
      <c r="I52">
        <v>4</v>
      </c>
      <c r="K52">
        <v>10</v>
      </c>
    </row>
    <row r="53" spans="2:11" x14ac:dyDescent="0.25">
      <c r="B53" t="s">
        <v>499</v>
      </c>
      <c r="C53" s="4">
        <v>45257.446111111109</v>
      </c>
      <c r="D53" t="s">
        <v>132</v>
      </c>
      <c r="E53" t="s">
        <v>10</v>
      </c>
      <c r="F53" t="s">
        <v>11</v>
      </c>
      <c r="G53" t="s">
        <v>39</v>
      </c>
      <c r="H53" t="s">
        <v>133</v>
      </c>
      <c r="I53">
        <v>1</v>
      </c>
      <c r="K53">
        <v>10</v>
      </c>
    </row>
    <row r="54" spans="2:11" x14ac:dyDescent="0.25">
      <c r="B54" t="s">
        <v>499</v>
      </c>
      <c r="C54" s="4">
        <v>45257.446111111109</v>
      </c>
      <c r="D54" t="s">
        <v>51</v>
      </c>
      <c r="E54" t="s">
        <v>10</v>
      </c>
      <c r="F54" t="s">
        <v>11</v>
      </c>
      <c r="G54" t="s">
        <v>39</v>
      </c>
      <c r="H54" t="s">
        <v>52</v>
      </c>
      <c r="I54">
        <v>14</v>
      </c>
      <c r="K54">
        <v>10</v>
      </c>
    </row>
    <row r="55" spans="2:11" x14ac:dyDescent="0.25">
      <c r="B55" t="s">
        <v>499</v>
      </c>
      <c r="C55" s="4">
        <v>45257.446111111109</v>
      </c>
      <c r="D55" t="s">
        <v>53</v>
      </c>
      <c r="E55" t="s">
        <v>10</v>
      </c>
      <c r="F55" t="s">
        <v>11</v>
      </c>
      <c r="H55" t="s">
        <v>54</v>
      </c>
      <c r="I55">
        <v>14</v>
      </c>
      <c r="K55">
        <v>10</v>
      </c>
    </row>
    <row r="56" spans="2:11" x14ac:dyDescent="0.25">
      <c r="B56" t="s">
        <v>499</v>
      </c>
      <c r="C56" s="4">
        <v>45257.446111111109</v>
      </c>
      <c r="D56" t="s">
        <v>55</v>
      </c>
      <c r="E56" t="s">
        <v>10</v>
      </c>
      <c r="F56" t="s">
        <v>11</v>
      </c>
      <c r="H56" t="s">
        <v>56</v>
      </c>
      <c r="I56">
        <v>15</v>
      </c>
      <c r="K56">
        <v>10</v>
      </c>
    </row>
    <row r="57" spans="2:11" x14ac:dyDescent="0.25">
      <c r="B57" t="s">
        <v>499</v>
      </c>
      <c r="C57" s="4">
        <v>45257.446111111109</v>
      </c>
      <c r="D57" t="s">
        <v>57</v>
      </c>
      <c r="E57" t="s">
        <v>10</v>
      </c>
      <c r="F57" t="s">
        <v>11</v>
      </c>
      <c r="H57" t="s">
        <v>58</v>
      </c>
      <c r="I57">
        <v>1</v>
      </c>
      <c r="K57">
        <v>10</v>
      </c>
    </row>
    <row r="58" spans="2:11" x14ac:dyDescent="0.25">
      <c r="B58" t="s">
        <v>499</v>
      </c>
      <c r="C58" s="4">
        <v>45257.446111111109</v>
      </c>
      <c r="D58" t="s">
        <v>59</v>
      </c>
      <c r="E58" t="s">
        <v>10</v>
      </c>
      <c r="F58" t="s">
        <v>11</v>
      </c>
      <c r="H58" t="s">
        <v>60</v>
      </c>
      <c r="I58">
        <v>1</v>
      </c>
      <c r="K58">
        <v>10</v>
      </c>
    </row>
    <row r="59" spans="2:11" x14ac:dyDescent="0.25">
      <c r="B59" t="s">
        <v>499</v>
      </c>
      <c r="C59" s="4">
        <v>45257.446111111109</v>
      </c>
      <c r="D59" t="s">
        <v>61</v>
      </c>
      <c r="E59" t="s">
        <v>10</v>
      </c>
      <c r="F59" t="s">
        <v>11</v>
      </c>
      <c r="G59" t="s">
        <v>62</v>
      </c>
      <c r="H59" t="s">
        <v>63</v>
      </c>
      <c r="I59">
        <v>4</v>
      </c>
      <c r="K59">
        <v>10</v>
      </c>
    </row>
    <row r="60" spans="2:11" x14ac:dyDescent="0.25">
      <c r="B60" t="s">
        <v>499</v>
      </c>
      <c r="C60" s="4">
        <v>45257.446111111109</v>
      </c>
      <c r="D60" t="s">
        <v>67</v>
      </c>
      <c r="E60" t="s">
        <v>10</v>
      </c>
      <c r="F60" t="s">
        <v>11</v>
      </c>
      <c r="G60" t="s">
        <v>62</v>
      </c>
      <c r="H60" t="s">
        <v>68</v>
      </c>
      <c r="I60">
        <v>28</v>
      </c>
      <c r="K60">
        <v>10</v>
      </c>
    </row>
    <row r="61" spans="2:11" x14ac:dyDescent="0.25">
      <c r="B61" t="s">
        <v>499</v>
      </c>
      <c r="C61" s="4">
        <v>45257.446111111109</v>
      </c>
      <c r="D61" t="s">
        <v>69</v>
      </c>
      <c r="E61" t="s">
        <v>10</v>
      </c>
      <c r="F61" t="s">
        <v>11</v>
      </c>
      <c r="G61" t="s">
        <v>62</v>
      </c>
      <c r="H61" t="s">
        <v>70</v>
      </c>
      <c r="I61">
        <v>10</v>
      </c>
      <c r="K61">
        <v>10</v>
      </c>
    </row>
    <row r="62" spans="2:11" x14ac:dyDescent="0.25">
      <c r="B62" t="s">
        <v>499</v>
      </c>
      <c r="C62" s="4">
        <v>45257.446111111109</v>
      </c>
      <c r="D62" t="s">
        <v>71</v>
      </c>
      <c r="E62" t="s">
        <v>10</v>
      </c>
      <c r="F62" t="s">
        <v>11</v>
      </c>
      <c r="G62" t="s">
        <v>36</v>
      </c>
      <c r="H62" t="s">
        <v>72</v>
      </c>
      <c r="I62">
        <v>32</v>
      </c>
      <c r="K62">
        <v>10</v>
      </c>
    </row>
    <row r="63" spans="2:11" x14ac:dyDescent="0.25">
      <c r="B63" t="s">
        <v>499</v>
      </c>
      <c r="C63" s="4">
        <v>45257.446111111109</v>
      </c>
      <c r="D63" t="s">
        <v>73</v>
      </c>
      <c r="E63" t="s">
        <v>10</v>
      </c>
      <c r="F63" t="s">
        <v>11</v>
      </c>
      <c r="G63" t="s">
        <v>62</v>
      </c>
      <c r="H63" t="s">
        <v>74</v>
      </c>
      <c r="I63">
        <v>69</v>
      </c>
      <c r="K63">
        <v>10</v>
      </c>
    </row>
    <row r="64" spans="2:11" x14ac:dyDescent="0.25">
      <c r="B64" t="s">
        <v>499</v>
      </c>
      <c r="C64" s="4">
        <v>45257.446111111109</v>
      </c>
      <c r="D64" t="s">
        <v>75</v>
      </c>
      <c r="E64" t="s">
        <v>10</v>
      </c>
      <c r="F64" t="s">
        <v>32</v>
      </c>
      <c r="G64" t="s">
        <v>76</v>
      </c>
      <c r="H64" t="s">
        <v>77</v>
      </c>
      <c r="I64">
        <v>1</v>
      </c>
      <c r="K64">
        <v>10</v>
      </c>
    </row>
    <row r="65" spans="2:11" x14ac:dyDescent="0.25">
      <c r="B65" t="s">
        <v>499</v>
      </c>
      <c r="C65" s="4">
        <v>45257.446111111109</v>
      </c>
      <c r="D65" t="s">
        <v>78</v>
      </c>
      <c r="E65" t="s">
        <v>10</v>
      </c>
      <c r="F65" t="s">
        <v>32</v>
      </c>
      <c r="G65" t="s">
        <v>79</v>
      </c>
      <c r="H65" t="s">
        <v>80</v>
      </c>
      <c r="I65">
        <v>14</v>
      </c>
      <c r="K65">
        <v>10</v>
      </c>
    </row>
    <row r="66" spans="2:11" x14ac:dyDescent="0.25">
      <c r="B66" t="s">
        <v>499</v>
      </c>
      <c r="C66" s="4">
        <v>45257.446111111109</v>
      </c>
      <c r="D66" t="s">
        <v>81</v>
      </c>
      <c r="E66" t="s">
        <v>10</v>
      </c>
      <c r="F66" t="s">
        <v>11</v>
      </c>
      <c r="G66" t="s">
        <v>39</v>
      </c>
      <c r="H66" t="s">
        <v>82</v>
      </c>
      <c r="I66">
        <v>11</v>
      </c>
      <c r="K66">
        <v>10</v>
      </c>
    </row>
    <row r="67" spans="2:11" x14ac:dyDescent="0.25">
      <c r="B67" t="s">
        <v>499</v>
      </c>
      <c r="C67" s="4">
        <v>45257.446111111109</v>
      </c>
      <c r="D67" t="s">
        <v>119</v>
      </c>
      <c r="E67" t="s">
        <v>15</v>
      </c>
      <c r="F67" t="s">
        <v>22</v>
      </c>
      <c r="G67" t="s">
        <v>120</v>
      </c>
      <c r="H67" t="s">
        <v>500</v>
      </c>
      <c r="I67">
        <v>13</v>
      </c>
      <c r="K67">
        <v>10</v>
      </c>
    </row>
    <row r="68" spans="2:11" x14ac:dyDescent="0.25">
      <c r="B68" t="s">
        <v>499</v>
      </c>
      <c r="C68" s="4">
        <v>45257.446111111109</v>
      </c>
      <c r="D68" t="s">
        <v>83</v>
      </c>
      <c r="E68" t="s">
        <v>10</v>
      </c>
      <c r="F68" t="s">
        <v>11</v>
      </c>
      <c r="G68" t="s">
        <v>84</v>
      </c>
      <c r="H68" t="s">
        <v>85</v>
      </c>
      <c r="I68">
        <v>1</v>
      </c>
      <c r="K68">
        <v>10</v>
      </c>
    </row>
    <row r="69" spans="2:11" x14ac:dyDescent="0.25">
      <c r="B69" t="s">
        <v>499</v>
      </c>
      <c r="C69" s="4">
        <v>45257.446111111109</v>
      </c>
      <c r="D69" t="s">
        <v>86</v>
      </c>
      <c r="E69" t="s">
        <v>10</v>
      </c>
      <c r="F69" t="s">
        <v>32</v>
      </c>
      <c r="G69" t="s">
        <v>87</v>
      </c>
      <c r="H69" t="s">
        <v>88</v>
      </c>
      <c r="I69">
        <v>1</v>
      </c>
      <c r="K69">
        <v>10</v>
      </c>
    </row>
    <row r="70" spans="2:11" x14ac:dyDescent="0.25">
      <c r="B70" t="s">
        <v>499</v>
      </c>
      <c r="C70" s="4">
        <v>45257.446111111109</v>
      </c>
      <c r="D70" t="s">
        <v>135</v>
      </c>
      <c r="E70" t="s">
        <v>10</v>
      </c>
      <c r="F70" t="s">
        <v>32</v>
      </c>
      <c r="G70" t="s">
        <v>39</v>
      </c>
      <c r="H70" t="s">
        <v>136</v>
      </c>
      <c r="I70">
        <v>1</v>
      </c>
      <c r="K70">
        <v>10</v>
      </c>
    </row>
    <row r="71" spans="2:11" x14ac:dyDescent="0.25">
      <c r="B71" t="s">
        <v>499</v>
      </c>
      <c r="C71" s="4">
        <v>45257.446111111109</v>
      </c>
      <c r="D71" t="s">
        <v>89</v>
      </c>
      <c r="E71" t="s">
        <v>10</v>
      </c>
      <c r="F71" t="s">
        <v>32</v>
      </c>
      <c r="G71" t="s">
        <v>39</v>
      </c>
      <c r="H71" t="s">
        <v>90</v>
      </c>
      <c r="I71">
        <v>1</v>
      </c>
      <c r="K71">
        <v>10</v>
      </c>
    </row>
    <row r="72" spans="2:11" x14ac:dyDescent="0.25">
      <c r="B72" t="s">
        <v>499</v>
      </c>
      <c r="C72" s="4">
        <v>45257.446111111109</v>
      </c>
      <c r="D72" t="s">
        <v>91</v>
      </c>
      <c r="E72" t="s">
        <v>10</v>
      </c>
      <c r="F72" t="s">
        <v>32</v>
      </c>
      <c r="G72" t="s">
        <v>39</v>
      </c>
      <c r="H72" t="s">
        <v>92</v>
      </c>
      <c r="I72">
        <v>1</v>
      </c>
      <c r="K72">
        <v>10</v>
      </c>
    </row>
    <row r="73" spans="2:11" x14ac:dyDescent="0.25">
      <c r="B73" t="s">
        <v>499</v>
      </c>
      <c r="C73" s="4">
        <v>45257.446111111109</v>
      </c>
      <c r="D73" t="s">
        <v>93</v>
      </c>
      <c r="E73" t="s">
        <v>10</v>
      </c>
      <c r="F73" t="s">
        <v>32</v>
      </c>
      <c r="G73" t="s">
        <v>87</v>
      </c>
      <c r="H73" t="s">
        <v>94</v>
      </c>
      <c r="I73">
        <v>1</v>
      </c>
      <c r="K73">
        <v>10</v>
      </c>
    </row>
    <row r="74" spans="2:11" x14ac:dyDescent="0.25">
      <c r="B74" t="s">
        <v>499</v>
      </c>
      <c r="C74" s="4">
        <v>45257.446111111109</v>
      </c>
      <c r="D74" t="s">
        <v>95</v>
      </c>
      <c r="E74" t="s">
        <v>10</v>
      </c>
      <c r="F74" t="s">
        <v>32</v>
      </c>
      <c r="G74" t="s">
        <v>39</v>
      </c>
      <c r="H74" t="s">
        <v>96</v>
      </c>
      <c r="I74">
        <v>1</v>
      </c>
      <c r="K74">
        <v>10</v>
      </c>
    </row>
    <row r="75" spans="2:11" x14ac:dyDescent="0.25">
      <c r="B75" t="s">
        <v>499</v>
      </c>
      <c r="C75" s="4">
        <v>45257.446111111109</v>
      </c>
      <c r="D75" t="s">
        <v>97</v>
      </c>
      <c r="E75" t="s">
        <v>10</v>
      </c>
      <c r="F75" t="s">
        <v>32</v>
      </c>
      <c r="G75" t="s">
        <v>39</v>
      </c>
      <c r="H75" t="s">
        <v>98</v>
      </c>
      <c r="I75">
        <v>1</v>
      </c>
      <c r="K75">
        <v>10</v>
      </c>
    </row>
    <row r="76" spans="2:11" x14ac:dyDescent="0.25">
      <c r="B76" t="s">
        <v>499</v>
      </c>
      <c r="C76" s="4">
        <v>45257.446111111109</v>
      </c>
      <c r="D76" t="s">
        <v>99</v>
      </c>
      <c r="E76" t="s">
        <v>10</v>
      </c>
      <c r="F76" t="s">
        <v>32</v>
      </c>
      <c r="G76" t="s">
        <v>39</v>
      </c>
      <c r="H76" t="s">
        <v>100</v>
      </c>
      <c r="I76">
        <v>124</v>
      </c>
      <c r="K76">
        <v>10</v>
      </c>
    </row>
    <row r="77" spans="2:11" x14ac:dyDescent="0.25">
      <c r="B77" t="s">
        <v>499</v>
      </c>
      <c r="C77" s="4">
        <v>45257.446111111109</v>
      </c>
      <c r="D77" t="s">
        <v>101</v>
      </c>
      <c r="E77" t="s">
        <v>10</v>
      </c>
      <c r="F77" t="s">
        <v>32</v>
      </c>
      <c r="G77" t="s">
        <v>39</v>
      </c>
      <c r="H77" t="s">
        <v>102</v>
      </c>
      <c r="I77">
        <v>28</v>
      </c>
      <c r="K77">
        <v>10</v>
      </c>
    </row>
  </sheetData>
  <hyperlinks>
    <hyperlink ref="A2" location="'Síntese Resultados'!A1" display="Voltar para a página Síntese de Resultados" xr:uid="{F80F185C-2C2E-432D-BE97-2D8946ADAF6E}"/>
  </hyperlinks>
  <pageMargins left="0.7" right="0.7" top="0.75" bottom="0.75" header="0.3" footer="0.3"/>
  <drawing r:id="rId1"/>
  <tableParts count="1">
    <tablePart r:id="rId2"/>
  </tablePart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1BF04-4531-4F4B-BDF7-F5DCF7804F74}">
  <dimension ref="A2:K76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502</v>
      </c>
      <c r="C41" s="4">
        <v>45257.497696759259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s="15" t="s">
        <v>502</v>
      </c>
      <c r="C42" s="4">
        <v>45257.497696759259</v>
      </c>
      <c r="D42" t="s">
        <v>167</v>
      </c>
      <c r="E42" t="s">
        <v>15</v>
      </c>
      <c r="F42" t="s">
        <v>22</v>
      </c>
      <c r="G42" t="s">
        <v>168</v>
      </c>
      <c r="H42" t="s">
        <v>275</v>
      </c>
      <c r="I42">
        <v>1</v>
      </c>
      <c r="K42">
        <v>10</v>
      </c>
    </row>
    <row r="43" spans="2:11" x14ac:dyDescent="0.25">
      <c r="B43" t="s">
        <v>502</v>
      </c>
      <c r="C43" s="4">
        <v>45257.497696759259</v>
      </c>
      <c r="D43" t="s">
        <v>16</v>
      </c>
      <c r="E43" t="s">
        <v>15</v>
      </c>
      <c r="F43" t="s">
        <v>11</v>
      </c>
      <c r="G43" t="s">
        <v>17</v>
      </c>
      <c r="H43" t="s">
        <v>18</v>
      </c>
      <c r="I43">
        <v>1</v>
      </c>
      <c r="K43">
        <v>10</v>
      </c>
    </row>
    <row r="44" spans="2:11" x14ac:dyDescent="0.25">
      <c r="B44" s="15" t="s">
        <v>502</v>
      </c>
      <c r="C44" s="4">
        <v>45257.497696759259</v>
      </c>
      <c r="D44" t="s">
        <v>19</v>
      </c>
      <c r="E44" t="s">
        <v>15</v>
      </c>
      <c r="F44" t="s">
        <v>11</v>
      </c>
      <c r="G44" t="s">
        <v>17</v>
      </c>
      <c r="H44" t="s">
        <v>20</v>
      </c>
      <c r="I44">
        <v>2</v>
      </c>
      <c r="K44">
        <v>10</v>
      </c>
    </row>
    <row r="45" spans="2:11" x14ac:dyDescent="0.25">
      <c r="B45" t="s">
        <v>502</v>
      </c>
      <c r="C45" s="4">
        <v>45257.497696759259</v>
      </c>
      <c r="D45" t="s">
        <v>21</v>
      </c>
      <c r="E45" t="s">
        <v>15</v>
      </c>
      <c r="F45" t="s">
        <v>22</v>
      </c>
      <c r="G45" t="s">
        <v>23</v>
      </c>
      <c r="H45" t="s">
        <v>126</v>
      </c>
      <c r="I45">
        <v>1</v>
      </c>
      <c r="K45">
        <v>10</v>
      </c>
    </row>
    <row r="46" spans="2:11" x14ac:dyDescent="0.25">
      <c r="B46" s="15" t="s">
        <v>502</v>
      </c>
      <c r="C46" s="4">
        <v>45257.497696759259</v>
      </c>
      <c r="D46" t="s">
        <v>25</v>
      </c>
      <c r="E46" t="s">
        <v>10</v>
      </c>
      <c r="F46" t="s">
        <v>11</v>
      </c>
      <c r="G46" t="s">
        <v>26</v>
      </c>
      <c r="H46" t="s">
        <v>27</v>
      </c>
      <c r="I46">
        <v>0</v>
      </c>
      <c r="K46">
        <v>10</v>
      </c>
    </row>
    <row r="47" spans="2:11" x14ac:dyDescent="0.25">
      <c r="B47" t="s">
        <v>502</v>
      </c>
      <c r="C47" s="4">
        <v>45257.497696759259</v>
      </c>
      <c r="D47" t="s">
        <v>28</v>
      </c>
      <c r="E47" t="s">
        <v>10</v>
      </c>
      <c r="F47" t="s">
        <v>11</v>
      </c>
      <c r="G47" t="s">
        <v>29</v>
      </c>
      <c r="H47" t="s">
        <v>30</v>
      </c>
      <c r="I47">
        <v>2</v>
      </c>
      <c r="K47">
        <v>10</v>
      </c>
    </row>
    <row r="48" spans="2:11" x14ac:dyDescent="0.25">
      <c r="B48" s="15" t="s">
        <v>502</v>
      </c>
      <c r="C48" s="4">
        <v>45257.497696759259</v>
      </c>
      <c r="D48" t="s">
        <v>38</v>
      </c>
      <c r="E48" t="s">
        <v>10</v>
      </c>
      <c r="F48" t="s">
        <v>11</v>
      </c>
      <c r="G48" t="s">
        <v>39</v>
      </c>
      <c r="H48" t="s">
        <v>40</v>
      </c>
      <c r="I48">
        <v>0</v>
      </c>
      <c r="K48">
        <v>10</v>
      </c>
    </row>
    <row r="49" spans="2:11" x14ac:dyDescent="0.25">
      <c r="B49" t="s">
        <v>502</v>
      </c>
      <c r="C49" s="4">
        <v>45257.497696759259</v>
      </c>
      <c r="D49" t="s">
        <v>41</v>
      </c>
      <c r="E49" t="s">
        <v>15</v>
      </c>
      <c r="F49" t="s">
        <v>11</v>
      </c>
      <c r="G49" t="s">
        <v>42</v>
      </c>
      <c r="H49" t="s">
        <v>176</v>
      </c>
      <c r="I49">
        <v>1</v>
      </c>
      <c r="J49" t="s">
        <v>177</v>
      </c>
      <c r="K49">
        <v>10</v>
      </c>
    </row>
    <row r="50" spans="2:11" x14ac:dyDescent="0.25">
      <c r="B50" s="15" t="s">
        <v>502</v>
      </c>
      <c r="C50" s="4">
        <v>45257.497696759259</v>
      </c>
      <c r="D50" t="s">
        <v>45</v>
      </c>
      <c r="E50" t="s">
        <v>10</v>
      </c>
      <c r="F50" t="s">
        <v>11</v>
      </c>
      <c r="G50" t="s">
        <v>46</v>
      </c>
      <c r="H50" t="s">
        <v>47</v>
      </c>
      <c r="I50">
        <v>1</v>
      </c>
      <c r="J50" t="s">
        <v>503</v>
      </c>
      <c r="K50">
        <v>10</v>
      </c>
    </row>
    <row r="51" spans="2:11" x14ac:dyDescent="0.25">
      <c r="B51" t="s">
        <v>502</v>
      </c>
      <c r="C51" s="4">
        <v>45257.497696759259</v>
      </c>
      <c r="D51" t="s">
        <v>49</v>
      </c>
      <c r="E51" t="s">
        <v>10</v>
      </c>
      <c r="F51" t="s">
        <v>11</v>
      </c>
      <c r="G51" t="s">
        <v>39</v>
      </c>
      <c r="H51" t="s">
        <v>50</v>
      </c>
      <c r="I51">
        <v>1</v>
      </c>
      <c r="K51">
        <v>10</v>
      </c>
    </row>
    <row r="52" spans="2:11" x14ac:dyDescent="0.25">
      <c r="B52" s="15" t="s">
        <v>502</v>
      </c>
      <c r="C52" s="4">
        <v>45257.497696759259</v>
      </c>
      <c r="D52" t="s">
        <v>130</v>
      </c>
      <c r="E52" t="s">
        <v>10</v>
      </c>
      <c r="F52" t="s">
        <v>11</v>
      </c>
      <c r="G52" t="s">
        <v>39</v>
      </c>
      <c r="H52" t="s">
        <v>131</v>
      </c>
      <c r="I52">
        <v>17</v>
      </c>
      <c r="K52">
        <v>10</v>
      </c>
    </row>
    <row r="53" spans="2:11" x14ac:dyDescent="0.25">
      <c r="B53" t="s">
        <v>502</v>
      </c>
      <c r="C53" s="4">
        <v>45257.497696759259</v>
      </c>
      <c r="D53" t="s">
        <v>132</v>
      </c>
      <c r="E53" t="s">
        <v>10</v>
      </c>
      <c r="F53" t="s">
        <v>11</v>
      </c>
      <c r="G53" t="s">
        <v>39</v>
      </c>
      <c r="H53" t="s">
        <v>133</v>
      </c>
      <c r="I53">
        <v>2</v>
      </c>
      <c r="K53">
        <v>10</v>
      </c>
    </row>
    <row r="54" spans="2:11" x14ac:dyDescent="0.25">
      <c r="B54" s="15" t="s">
        <v>502</v>
      </c>
      <c r="C54" s="4">
        <v>45257.497696759259</v>
      </c>
      <c r="D54" t="s">
        <v>51</v>
      </c>
      <c r="E54" t="s">
        <v>10</v>
      </c>
      <c r="F54" t="s">
        <v>11</v>
      </c>
      <c r="G54" t="s">
        <v>39</v>
      </c>
      <c r="H54" t="s">
        <v>52</v>
      </c>
      <c r="I54">
        <v>41</v>
      </c>
      <c r="K54">
        <v>10</v>
      </c>
    </row>
    <row r="55" spans="2:11" x14ac:dyDescent="0.25">
      <c r="B55" t="s">
        <v>502</v>
      </c>
      <c r="C55" s="4">
        <v>45257.497696759259</v>
      </c>
      <c r="D55" t="s">
        <v>53</v>
      </c>
      <c r="E55" t="s">
        <v>10</v>
      </c>
      <c r="F55" t="s">
        <v>11</v>
      </c>
      <c r="H55" t="s">
        <v>54</v>
      </c>
      <c r="I55">
        <v>41</v>
      </c>
      <c r="K55">
        <v>10</v>
      </c>
    </row>
    <row r="56" spans="2:11" x14ac:dyDescent="0.25">
      <c r="B56" s="15" t="s">
        <v>502</v>
      </c>
      <c r="C56" s="4">
        <v>45257.497696759259</v>
      </c>
      <c r="D56" t="s">
        <v>55</v>
      </c>
      <c r="E56" t="s">
        <v>10</v>
      </c>
      <c r="F56" t="s">
        <v>11</v>
      </c>
      <c r="H56" t="s">
        <v>56</v>
      </c>
      <c r="I56">
        <v>41</v>
      </c>
      <c r="K56">
        <v>10</v>
      </c>
    </row>
    <row r="57" spans="2:11" x14ac:dyDescent="0.25">
      <c r="B57" t="s">
        <v>502</v>
      </c>
      <c r="C57" s="4">
        <v>45257.497696759259</v>
      </c>
      <c r="D57" t="s">
        <v>57</v>
      </c>
      <c r="E57" t="s">
        <v>10</v>
      </c>
      <c r="F57" t="s">
        <v>11</v>
      </c>
      <c r="H57" t="s">
        <v>58</v>
      </c>
      <c r="I57">
        <v>1</v>
      </c>
      <c r="K57">
        <v>10</v>
      </c>
    </row>
    <row r="58" spans="2:11" x14ac:dyDescent="0.25">
      <c r="B58" s="15" t="s">
        <v>502</v>
      </c>
      <c r="C58" s="4">
        <v>45257.497696759259</v>
      </c>
      <c r="D58" t="s">
        <v>59</v>
      </c>
      <c r="E58" t="s">
        <v>10</v>
      </c>
      <c r="F58" t="s">
        <v>11</v>
      </c>
      <c r="H58" t="s">
        <v>60</v>
      </c>
      <c r="I58">
        <v>1</v>
      </c>
      <c r="K58">
        <v>10</v>
      </c>
    </row>
    <row r="59" spans="2:11" x14ac:dyDescent="0.25">
      <c r="B59" t="s">
        <v>502</v>
      </c>
      <c r="C59" s="4">
        <v>45257.497696759259</v>
      </c>
      <c r="D59" t="s">
        <v>61</v>
      </c>
      <c r="E59" t="s">
        <v>10</v>
      </c>
      <c r="F59" t="s">
        <v>11</v>
      </c>
      <c r="G59" t="s">
        <v>62</v>
      </c>
      <c r="H59" t="s">
        <v>63</v>
      </c>
      <c r="I59">
        <v>17</v>
      </c>
      <c r="K59">
        <v>10</v>
      </c>
    </row>
    <row r="60" spans="2:11" x14ac:dyDescent="0.25">
      <c r="B60" s="15" t="s">
        <v>502</v>
      </c>
      <c r="C60" s="4">
        <v>45257.497696759259</v>
      </c>
      <c r="D60" t="s">
        <v>67</v>
      </c>
      <c r="E60" t="s">
        <v>10</v>
      </c>
      <c r="F60" t="s">
        <v>11</v>
      </c>
      <c r="G60" t="s">
        <v>62</v>
      </c>
      <c r="H60" t="s">
        <v>68</v>
      </c>
      <c r="I60">
        <v>39</v>
      </c>
      <c r="K60">
        <v>10</v>
      </c>
    </row>
    <row r="61" spans="2:11" x14ac:dyDescent="0.25">
      <c r="B61" t="s">
        <v>502</v>
      </c>
      <c r="C61" s="4">
        <v>45257.497696759259</v>
      </c>
      <c r="D61" t="s">
        <v>69</v>
      </c>
      <c r="E61" t="s">
        <v>10</v>
      </c>
      <c r="F61" t="s">
        <v>11</v>
      </c>
      <c r="G61" t="s">
        <v>62</v>
      </c>
      <c r="H61" t="s">
        <v>70</v>
      </c>
      <c r="I61">
        <v>25</v>
      </c>
      <c r="K61">
        <v>10</v>
      </c>
    </row>
    <row r="62" spans="2:11" x14ac:dyDescent="0.25">
      <c r="B62" s="15" t="s">
        <v>502</v>
      </c>
      <c r="C62" s="4">
        <v>45257.497696759259</v>
      </c>
      <c r="D62" t="s">
        <v>71</v>
      </c>
      <c r="E62" t="s">
        <v>10</v>
      </c>
      <c r="F62" t="s">
        <v>11</v>
      </c>
      <c r="G62" t="s">
        <v>36</v>
      </c>
      <c r="H62" t="s">
        <v>72</v>
      </c>
      <c r="I62">
        <v>58</v>
      </c>
      <c r="K62">
        <v>10</v>
      </c>
    </row>
    <row r="63" spans="2:11" x14ac:dyDescent="0.25">
      <c r="B63" t="s">
        <v>502</v>
      </c>
      <c r="C63" s="4">
        <v>45257.497696759259</v>
      </c>
      <c r="D63" t="s">
        <v>73</v>
      </c>
      <c r="E63" t="s">
        <v>10</v>
      </c>
      <c r="F63" t="s">
        <v>11</v>
      </c>
      <c r="G63" t="s">
        <v>62</v>
      </c>
      <c r="H63" t="s">
        <v>74</v>
      </c>
      <c r="I63">
        <v>59</v>
      </c>
      <c r="K63">
        <v>10</v>
      </c>
    </row>
    <row r="64" spans="2:11" x14ac:dyDescent="0.25">
      <c r="B64" s="15" t="s">
        <v>502</v>
      </c>
      <c r="C64" s="4">
        <v>45257.497696759259</v>
      </c>
      <c r="D64" t="s">
        <v>75</v>
      </c>
      <c r="E64" t="s">
        <v>10</v>
      </c>
      <c r="F64" t="s">
        <v>32</v>
      </c>
      <c r="G64" t="s">
        <v>76</v>
      </c>
      <c r="H64" t="s">
        <v>77</v>
      </c>
      <c r="I64">
        <v>1</v>
      </c>
      <c r="K64">
        <v>10</v>
      </c>
    </row>
    <row r="65" spans="2:11" x14ac:dyDescent="0.25">
      <c r="B65" t="s">
        <v>502</v>
      </c>
      <c r="C65" s="4">
        <v>45257.497696759259</v>
      </c>
      <c r="D65" t="s">
        <v>78</v>
      </c>
      <c r="E65" t="s">
        <v>10</v>
      </c>
      <c r="F65" t="s">
        <v>32</v>
      </c>
      <c r="G65" t="s">
        <v>79</v>
      </c>
      <c r="H65" t="s">
        <v>80</v>
      </c>
      <c r="I65">
        <v>42</v>
      </c>
      <c r="K65">
        <v>10</v>
      </c>
    </row>
    <row r="66" spans="2:11" x14ac:dyDescent="0.25">
      <c r="B66" s="15" t="s">
        <v>502</v>
      </c>
      <c r="C66" s="4">
        <v>45257.497696759259</v>
      </c>
      <c r="D66" t="s">
        <v>119</v>
      </c>
      <c r="E66" t="s">
        <v>15</v>
      </c>
      <c r="F66" t="s">
        <v>22</v>
      </c>
      <c r="G66" t="s">
        <v>120</v>
      </c>
      <c r="H66" t="s">
        <v>144</v>
      </c>
      <c r="I66">
        <v>1</v>
      </c>
      <c r="K66">
        <v>10</v>
      </c>
    </row>
    <row r="67" spans="2:11" x14ac:dyDescent="0.25">
      <c r="B67" t="s">
        <v>502</v>
      </c>
      <c r="C67" s="4">
        <v>45257.497696759259</v>
      </c>
      <c r="D67" t="s">
        <v>83</v>
      </c>
      <c r="E67" t="s">
        <v>10</v>
      </c>
      <c r="F67" t="s">
        <v>11</v>
      </c>
      <c r="G67" t="s">
        <v>84</v>
      </c>
      <c r="H67" t="s">
        <v>85</v>
      </c>
      <c r="I67">
        <v>1</v>
      </c>
      <c r="K67">
        <v>10</v>
      </c>
    </row>
    <row r="68" spans="2:11" x14ac:dyDescent="0.25">
      <c r="B68" s="15" t="s">
        <v>502</v>
      </c>
      <c r="C68" s="4">
        <v>45257.497696759259</v>
      </c>
      <c r="D68" t="s">
        <v>86</v>
      </c>
      <c r="E68" t="s">
        <v>10</v>
      </c>
      <c r="F68" t="s">
        <v>32</v>
      </c>
      <c r="G68" t="s">
        <v>87</v>
      </c>
      <c r="H68" t="s">
        <v>88</v>
      </c>
      <c r="I68">
        <v>1</v>
      </c>
      <c r="K68">
        <v>10</v>
      </c>
    </row>
    <row r="69" spans="2:11" x14ac:dyDescent="0.25">
      <c r="B69" t="s">
        <v>502</v>
      </c>
      <c r="C69" s="4">
        <v>45257.497696759259</v>
      </c>
      <c r="D69" t="s">
        <v>135</v>
      </c>
      <c r="E69" t="s">
        <v>10</v>
      </c>
      <c r="F69" t="s">
        <v>32</v>
      </c>
      <c r="G69" t="s">
        <v>39</v>
      </c>
      <c r="H69" t="s">
        <v>136</v>
      </c>
      <c r="I69">
        <v>1</v>
      </c>
      <c r="K69">
        <v>10</v>
      </c>
    </row>
    <row r="70" spans="2:11" x14ac:dyDescent="0.25">
      <c r="B70" s="15" t="s">
        <v>502</v>
      </c>
      <c r="C70" s="4">
        <v>45257.497696759259</v>
      </c>
      <c r="D70" t="s">
        <v>89</v>
      </c>
      <c r="E70" t="s">
        <v>10</v>
      </c>
      <c r="F70" t="s">
        <v>32</v>
      </c>
      <c r="G70" t="s">
        <v>39</v>
      </c>
      <c r="H70" t="s">
        <v>90</v>
      </c>
      <c r="I70">
        <v>1</v>
      </c>
      <c r="K70">
        <v>10</v>
      </c>
    </row>
    <row r="71" spans="2:11" x14ac:dyDescent="0.25">
      <c r="B71" t="s">
        <v>502</v>
      </c>
      <c r="C71" s="4">
        <v>45257.497696759259</v>
      </c>
      <c r="D71" t="s">
        <v>91</v>
      </c>
      <c r="E71" t="s">
        <v>10</v>
      </c>
      <c r="F71" t="s">
        <v>32</v>
      </c>
      <c r="G71" t="s">
        <v>39</v>
      </c>
      <c r="H71" t="s">
        <v>92</v>
      </c>
      <c r="I71">
        <v>1</v>
      </c>
      <c r="K71">
        <v>10</v>
      </c>
    </row>
    <row r="72" spans="2:11" x14ac:dyDescent="0.25">
      <c r="B72" s="15" t="s">
        <v>502</v>
      </c>
      <c r="C72" s="4">
        <v>45257.497696759259</v>
      </c>
      <c r="D72" t="s">
        <v>93</v>
      </c>
      <c r="E72" t="s">
        <v>10</v>
      </c>
      <c r="F72" t="s">
        <v>32</v>
      </c>
      <c r="G72" t="s">
        <v>87</v>
      </c>
      <c r="H72" t="s">
        <v>94</v>
      </c>
      <c r="I72">
        <v>1</v>
      </c>
      <c r="K72">
        <v>10</v>
      </c>
    </row>
    <row r="73" spans="2:11" x14ac:dyDescent="0.25">
      <c r="B73" t="s">
        <v>502</v>
      </c>
      <c r="C73" s="4">
        <v>45257.497696759259</v>
      </c>
      <c r="D73" t="s">
        <v>95</v>
      </c>
      <c r="E73" t="s">
        <v>10</v>
      </c>
      <c r="F73" t="s">
        <v>32</v>
      </c>
      <c r="G73" t="s">
        <v>39</v>
      </c>
      <c r="H73" t="s">
        <v>96</v>
      </c>
      <c r="I73">
        <v>1</v>
      </c>
      <c r="K73">
        <v>10</v>
      </c>
    </row>
    <row r="74" spans="2:11" x14ac:dyDescent="0.25">
      <c r="B74" s="15" t="s">
        <v>502</v>
      </c>
      <c r="C74" s="4">
        <v>45257.497696759259</v>
      </c>
      <c r="D74" t="s">
        <v>97</v>
      </c>
      <c r="E74" t="s">
        <v>10</v>
      </c>
      <c r="F74" t="s">
        <v>32</v>
      </c>
      <c r="G74" t="s">
        <v>39</v>
      </c>
      <c r="H74" t="s">
        <v>98</v>
      </c>
      <c r="I74">
        <v>1</v>
      </c>
      <c r="K74">
        <v>10</v>
      </c>
    </row>
    <row r="75" spans="2:11" x14ac:dyDescent="0.25">
      <c r="B75" t="s">
        <v>502</v>
      </c>
      <c r="C75" s="4">
        <v>45257.497696759259</v>
      </c>
      <c r="D75" t="s">
        <v>99</v>
      </c>
      <c r="E75" t="s">
        <v>10</v>
      </c>
      <c r="F75" t="s">
        <v>32</v>
      </c>
      <c r="G75" t="s">
        <v>39</v>
      </c>
      <c r="H75" t="s">
        <v>100</v>
      </c>
      <c r="I75">
        <v>63</v>
      </c>
      <c r="K75">
        <v>10</v>
      </c>
    </row>
    <row r="76" spans="2:11" x14ac:dyDescent="0.25">
      <c r="B76" s="15" t="s">
        <v>502</v>
      </c>
      <c r="C76" s="4">
        <v>45257.497696759259</v>
      </c>
      <c r="D76" t="s">
        <v>101</v>
      </c>
      <c r="E76" t="s">
        <v>10</v>
      </c>
      <c r="F76" t="s">
        <v>32</v>
      </c>
      <c r="G76" t="s">
        <v>39</v>
      </c>
      <c r="H76" t="s">
        <v>102</v>
      </c>
      <c r="I76">
        <v>13</v>
      </c>
      <c r="K76">
        <v>10</v>
      </c>
    </row>
  </sheetData>
  <phoneticPr fontId="6" type="noConversion"/>
  <hyperlinks>
    <hyperlink ref="A2" location="'Síntese Resultados'!A1" display="Voltar para a página Síntese de Resultados" xr:uid="{CC55AD1A-A054-4B66-8F6E-BFEC1A9BD18A}"/>
  </hyperlinks>
  <pageMargins left="0.7" right="0.7" top="0.75" bottom="0.75" header="0.3" footer="0.3"/>
  <drawing r:id="rId1"/>
  <tableParts count="1">
    <tablePart r:id="rId2"/>
  </tablePart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BCDE2-DDD5-40D6-81A7-C42BFC791FBA}">
  <dimension ref="A2:K75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507</v>
      </c>
      <c r="C41" s="4">
        <v>45257.592129629629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20</v>
      </c>
      <c r="K41">
        <v>10</v>
      </c>
    </row>
    <row r="42" spans="2:11" x14ac:dyDescent="0.25">
      <c r="B42" t="s">
        <v>507</v>
      </c>
      <c r="C42" s="4">
        <v>45257.592129629629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507</v>
      </c>
      <c r="C43" s="4">
        <v>45257.592129629629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507</v>
      </c>
      <c r="C44" s="4">
        <v>45257.592129629629</v>
      </c>
      <c r="D44" t="s">
        <v>21</v>
      </c>
      <c r="E44" t="s">
        <v>15</v>
      </c>
      <c r="F44" t="s">
        <v>22</v>
      </c>
      <c r="G44" t="s">
        <v>23</v>
      </c>
      <c r="H44" t="s">
        <v>126</v>
      </c>
      <c r="I44">
        <v>1</v>
      </c>
      <c r="K44">
        <v>10</v>
      </c>
    </row>
    <row r="45" spans="2:11" x14ac:dyDescent="0.25">
      <c r="B45" t="s">
        <v>507</v>
      </c>
      <c r="C45" s="4">
        <v>45257.592129629629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507</v>
      </c>
      <c r="C46" s="4">
        <v>45257.592129629629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507</v>
      </c>
      <c r="C47" s="4">
        <v>45257.592129629629</v>
      </c>
      <c r="D47" t="s">
        <v>38</v>
      </c>
      <c r="E47" t="s">
        <v>10</v>
      </c>
      <c r="F47" t="s">
        <v>11</v>
      </c>
      <c r="G47" t="s">
        <v>39</v>
      </c>
      <c r="H47" t="s">
        <v>40</v>
      </c>
      <c r="I47">
        <v>0</v>
      </c>
      <c r="K47">
        <v>10</v>
      </c>
    </row>
    <row r="48" spans="2:11" x14ac:dyDescent="0.25">
      <c r="B48" t="s">
        <v>507</v>
      </c>
      <c r="C48" s="4">
        <v>45257.592129629629</v>
      </c>
      <c r="D48" t="s">
        <v>41</v>
      </c>
      <c r="E48" t="s">
        <v>15</v>
      </c>
      <c r="F48" t="s">
        <v>11</v>
      </c>
      <c r="G48" t="s">
        <v>42</v>
      </c>
      <c r="H48" t="s">
        <v>176</v>
      </c>
      <c r="I48">
        <v>1</v>
      </c>
      <c r="J48" t="s">
        <v>177</v>
      </c>
      <c r="K48">
        <v>10</v>
      </c>
    </row>
    <row r="49" spans="2:11" x14ac:dyDescent="0.25">
      <c r="B49" t="s">
        <v>507</v>
      </c>
      <c r="C49" s="4">
        <v>45257.592129629629</v>
      </c>
      <c r="D49" t="s">
        <v>45</v>
      </c>
      <c r="E49" t="s">
        <v>10</v>
      </c>
      <c r="F49" t="s">
        <v>11</v>
      </c>
      <c r="G49" t="s">
        <v>46</v>
      </c>
      <c r="H49" t="s">
        <v>47</v>
      </c>
      <c r="I49">
        <v>1</v>
      </c>
      <c r="J49" t="s">
        <v>506</v>
      </c>
      <c r="K49">
        <v>10</v>
      </c>
    </row>
    <row r="50" spans="2:11" x14ac:dyDescent="0.25">
      <c r="B50" t="s">
        <v>507</v>
      </c>
      <c r="C50" s="4">
        <v>45257.592129629629</v>
      </c>
      <c r="D50" t="s">
        <v>49</v>
      </c>
      <c r="E50" t="s">
        <v>10</v>
      </c>
      <c r="F50" t="s">
        <v>11</v>
      </c>
      <c r="G50" t="s">
        <v>39</v>
      </c>
      <c r="H50" t="s">
        <v>50</v>
      </c>
      <c r="I50">
        <v>1</v>
      </c>
      <c r="K50">
        <v>10</v>
      </c>
    </row>
    <row r="51" spans="2:11" x14ac:dyDescent="0.25">
      <c r="B51" t="s">
        <v>507</v>
      </c>
      <c r="C51" s="4">
        <v>45257.592129629629</v>
      </c>
      <c r="D51" t="s">
        <v>130</v>
      </c>
      <c r="E51" t="s">
        <v>10</v>
      </c>
      <c r="F51" t="s">
        <v>11</v>
      </c>
      <c r="G51" t="s">
        <v>39</v>
      </c>
      <c r="H51" t="s">
        <v>131</v>
      </c>
      <c r="I51">
        <v>13</v>
      </c>
      <c r="K51">
        <v>10</v>
      </c>
    </row>
    <row r="52" spans="2:11" x14ac:dyDescent="0.25">
      <c r="B52" t="s">
        <v>507</v>
      </c>
      <c r="C52" s="4">
        <v>45257.592129629629</v>
      </c>
      <c r="D52" t="s">
        <v>132</v>
      </c>
      <c r="E52" t="s">
        <v>10</v>
      </c>
      <c r="F52" t="s">
        <v>11</v>
      </c>
      <c r="G52" t="s">
        <v>39</v>
      </c>
      <c r="H52" t="s">
        <v>133</v>
      </c>
      <c r="I52">
        <v>2</v>
      </c>
      <c r="K52">
        <v>10</v>
      </c>
    </row>
    <row r="53" spans="2:11" x14ac:dyDescent="0.25">
      <c r="B53" t="s">
        <v>507</v>
      </c>
      <c r="C53" s="4">
        <v>45257.592129629629</v>
      </c>
      <c r="D53" t="s">
        <v>51</v>
      </c>
      <c r="E53" t="s">
        <v>10</v>
      </c>
      <c r="F53" t="s">
        <v>11</v>
      </c>
      <c r="G53" t="s">
        <v>39</v>
      </c>
      <c r="H53" t="s">
        <v>52</v>
      </c>
      <c r="I53">
        <v>33</v>
      </c>
      <c r="K53">
        <v>10</v>
      </c>
    </row>
    <row r="54" spans="2:11" x14ac:dyDescent="0.25">
      <c r="B54" t="s">
        <v>507</v>
      </c>
      <c r="C54" s="4">
        <v>45257.592129629629</v>
      </c>
      <c r="D54" t="s">
        <v>53</v>
      </c>
      <c r="E54" t="s">
        <v>10</v>
      </c>
      <c r="F54" t="s">
        <v>11</v>
      </c>
      <c r="H54" t="s">
        <v>54</v>
      </c>
      <c r="I54">
        <v>33</v>
      </c>
      <c r="K54">
        <v>10</v>
      </c>
    </row>
    <row r="55" spans="2:11" x14ac:dyDescent="0.25">
      <c r="B55" t="s">
        <v>507</v>
      </c>
      <c r="C55" s="4">
        <v>45257.592129629629</v>
      </c>
      <c r="D55" t="s">
        <v>55</v>
      </c>
      <c r="E55" t="s">
        <v>10</v>
      </c>
      <c r="F55" t="s">
        <v>11</v>
      </c>
      <c r="H55" t="s">
        <v>56</v>
      </c>
      <c r="I55">
        <v>33</v>
      </c>
      <c r="K55">
        <v>10</v>
      </c>
    </row>
    <row r="56" spans="2:11" x14ac:dyDescent="0.25">
      <c r="B56" t="s">
        <v>507</v>
      </c>
      <c r="C56" s="4">
        <v>45257.592129629629</v>
      </c>
      <c r="D56" t="s">
        <v>57</v>
      </c>
      <c r="E56" t="s">
        <v>10</v>
      </c>
      <c r="F56" t="s">
        <v>11</v>
      </c>
      <c r="H56" t="s">
        <v>58</v>
      </c>
      <c r="I56">
        <v>1</v>
      </c>
      <c r="K56">
        <v>10</v>
      </c>
    </row>
    <row r="57" spans="2:11" x14ac:dyDescent="0.25">
      <c r="B57" t="s">
        <v>507</v>
      </c>
      <c r="C57" s="4">
        <v>45257.592129629629</v>
      </c>
      <c r="D57" t="s">
        <v>59</v>
      </c>
      <c r="E57" t="s">
        <v>10</v>
      </c>
      <c r="F57" t="s">
        <v>11</v>
      </c>
      <c r="H57" t="s">
        <v>60</v>
      </c>
      <c r="I57">
        <v>1</v>
      </c>
      <c r="K57">
        <v>10</v>
      </c>
    </row>
    <row r="58" spans="2:11" x14ac:dyDescent="0.25">
      <c r="B58" t="s">
        <v>507</v>
      </c>
      <c r="C58" s="4">
        <v>45257.592129629629</v>
      </c>
      <c r="D58" t="s">
        <v>61</v>
      </c>
      <c r="E58" t="s">
        <v>10</v>
      </c>
      <c r="F58" t="s">
        <v>11</v>
      </c>
      <c r="G58" t="s">
        <v>62</v>
      </c>
      <c r="H58" t="s">
        <v>63</v>
      </c>
      <c r="I58">
        <v>13</v>
      </c>
      <c r="K58">
        <v>10</v>
      </c>
    </row>
    <row r="59" spans="2:11" x14ac:dyDescent="0.25">
      <c r="B59" t="s">
        <v>507</v>
      </c>
      <c r="C59" s="4">
        <v>45257.592129629629</v>
      </c>
      <c r="D59" t="s">
        <v>67</v>
      </c>
      <c r="E59" t="s">
        <v>10</v>
      </c>
      <c r="F59" t="s">
        <v>11</v>
      </c>
      <c r="G59" t="s">
        <v>62</v>
      </c>
      <c r="H59" t="s">
        <v>68</v>
      </c>
      <c r="I59">
        <v>36</v>
      </c>
      <c r="K59">
        <v>10</v>
      </c>
    </row>
    <row r="60" spans="2:11" x14ac:dyDescent="0.25">
      <c r="B60" t="s">
        <v>507</v>
      </c>
      <c r="C60" s="4">
        <v>45257.592129629629</v>
      </c>
      <c r="D60" t="s">
        <v>69</v>
      </c>
      <c r="E60" t="s">
        <v>10</v>
      </c>
      <c r="F60" t="s">
        <v>11</v>
      </c>
      <c r="G60" t="s">
        <v>62</v>
      </c>
      <c r="H60" t="s">
        <v>70</v>
      </c>
      <c r="I60">
        <v>21</v>
      </c>
      <c r="K60">
        <v>10</v>
      </c>
    </row>
    <row r="61" spans="2:11" x14ac:dyDescent="0.25">
      <c r="B61" t="s">
        <v>507</v>
      </c>
      <c r="C61" s="4">
        <v>45257.592129629629</v>
      </c>
      <c r="D61" t="s">
        <v>71</v>
      </c>
      <c r="E61" t="s">
        <v>10</v>
      </c>
      <c r="F61" t="s">
        <v>11</v>
      </c>
      <c r="G61" t="s">
        <v>36</v>
      </c>
      <c r="H61" t="s">
        <v>72</v>
      </c>
      <c r="I61">
        <v>50</v>
      </c>
      <c r="K61">
        <v>10</v>
      </c>
    </row>
    <row r="62" spans="2:11" x14ac:dyDescent="0.25">
      <c r="B62" t="s">
        <v>507</v>
      </c>
      <c r="C62" s="4">
        <v>45257.592129629629</v>
      </c>
      <c r="D62" t="s">
        <v>73</v>
      </c>
      <c r="E62" t="s">
        <v>10</v>
      </c>
      <c r="F62" t="s">
        <v>11</v>
      </c>
      <c r="G62" t="s">
        <v>62</v>
      </c>
      <c r="H62" t="s">
        <v>74</v>
      </c>
      <c r="I62">
        <v>57</v>
      </c>
      <c r="K62">
        <v>10</v>
      </c>
    </row>
    <row r="63" spans="2:11" x14ac:dyDescent="0.25">
      <c r="B63" t="s">
        <v>507</v>
      </c>
      <c r="C63" s="4">
        <v>45257.592129629629</v>
      </c>
      <c r="D63" t="s">
        <v>75</v>
      </c>
      <c r="E63" t="s">
        <v>10</v>
      </c>
      <c r="F63" t="s">
        <v>32</v>
      </c>
      <c r="G63" t="s">
        <v>76</v>
      </c>
      <c r="H63" t="s">
        <v>77</v>
      </c>
      <c r="I63">
        <v>1</v>
      </c>
      <c r="K63">
        <v>10</v>
      </c>
    </row>
    <row r="64" spans="2:11" x14ac:dyDescent="0.25">
      <c r="B64" t="s">
        <v>507</v>
      </c>
      <c r="C64" s="4">
        <v>45257.592129629629</v>
      </c>
      <c r="D64" t="s">
        <v>78</v>
      </c>
      <c r="E64" t="s">
        <v>10</v>
      </c>
      <c r="F64" t="s">
        <v>32</v>
      </c>
      <c r="G64" t="s">
        <v>79</v>
      </c>
      <c r="H64" t="s">
        <v>80</v>
      </c>
      <c r="I64">
        <v>34</v>
      </c>
      <c r="K64">
        <v>10</v>
      </c>
    </row>
    <row r="65" spans="2:11" x14ac:dyDescent="0.25">
      <c r="B65" t="s">
        <v>507</v>
      </c>
      <c r="C65" s="4">
        <v>45257.592129629629</v>
      </c>
      <c r="D65" t="s">
        <v>119</v>
      </c>
      <c r="E65" t="s">
        <v>15</v>
      </c>
      <c r="F65" t="s">
        <v>22</v>
      </c>
      <c r="G65" t="s">
        <v>120</v>
      </c>
      <c r="H65" t="s">
        <v>144</v>
      </c>
      <c r="I65">
        <v>1</v>
      </c>
      <c r="K65">
        <v>10</v>
      </c>
    </row>
    <row r="66" spans="2:11" x14ac:dyDescent="0.25">
      <c r="B66" t="s">
        <v>507</v>
      </c>
      <c r="C66" s="4">
        <v>45257.592129629629</v>
      </c>
      <c r="D66" t="s">
        <v>83</v>
      </c>
      <c r="E66" t="s">
        <v>10</v>
      </c>
      <c r="F66" t="s">
        <v>11</v>
      </c>
      <c r="G66" t="s">
        <v>84</v>
      </c>
      <c r="H66" t="s">
        <v>85</v>
      </c>
      <c r="I66">
        <v>1</v>
      </c>
      <c r="K66">
        <v>10</v>
      </c>
    </row>
    <row r="67" spans="2:11" x14ac:dyDescent="0.25">
      <c r="B67" t="s">
        <v>507</v>
      </c>
      <c r="C67" s="4">
        <v>45257.592129629629</v>
      </c>
      <c r="D67" t="s">
        <v>86</v>
      </c>
      <c r="E67" t="s">
        <v>10</v>
      </c>
      <c r="F67" t="s">
        <v>32</v>
      </c>
      <c r="G67" t="s">
        <v>87</v>
      </c>
      <c r="H67" t="s">
        <v>88</v>
      </c>
      <c r="I67">
        <v>1</v>
      </c>
      <c r="K67">
        <v>10</v>
      </c>
    </row>
    <row r="68" spans="2:11" x14ac:dyDescent="0.25">
      <c r="B68" t="s">
        <v>507</v>
      </c>
      <c r="C68" s="4">
        <v>45257.592129629629</v>
      </c>
      <c r="D68" t="s">
        <v>135</v>
      </c>
      <c r="E68" t="s">
        <v>10</v>
      </c>
      <c r="F68" t="s">
        <v>32</v>
      </c>
      <c r="G68" t="s">
        <v>39</v>
      </c>
      <c r="H68" t="s">
        <v>136</v>
      </c>
      <c r="I68">
        <v>1</v>
      </c>
      <c r="K68">
        <v>10</v>
      </c>
    </row>
    <row r="69" spans="2:11" x14ac:dyDescent="0.25">
      <c r="B69" t="s">
        <v>507</v>
      </c>
      <c r="C69" s="4">
        <v>45257.592129629629</v>
      </c>
      <c r="D69" t="s">
        <v>89</v>
      </c>
      <c r="E69" t="s">
        <v>10</v>
      </c>
      <c r="F69" t="s">
        <v>32</v>
      </c>
      <c r="G69" t="s">
        <v>39</v>
      </c>
      <c r="H69" t="s">
        <v>90</v>
      </c>
      <c r="I69">
        <v>1</v>
      </c>
      <c r="K69">
        <v>10</v>
      </c>
    </row>
    <row r="70" spans="2:11" x14ac:dyDescent="0.25">
      <c r="B70" t="s">
        <v>507</v>
      </c>
      <c r="C70" s="4">
        <v>45257.592129629629</v>
      </c>
      <c r="D70" t="s">
        <v>91</v>
      </c>
      <c r="E70" t="s">
        <v>10</v>
      </c>
      <c r="F70" t="s">
        <v>32</v>
      </c>
      <c r="G70" t="s">
        <v>39</v>
      </c>
      <c r="H70" t="s">
        <v>92</v>
      </c>
      <c r="I70">
        <v>1</v>
      </c>
      <c r="K70">
        <v>10</v>
      </c>
    </row>
    <row r="71" spans="2:11" x14ac:dyDescent="0.25">
      <c r="B71" t="s">
        <v>507</v>
      </c>
      <c r="C71" s="4">
        <v>45257.592129629629</v>
      </c>
      <c r="D71" t="s">
        <v>93</v>
      </c>
      <c r="E71" t="s">
        <v>10</v>
      </c>
      <c r="F71" t="s">
        <v>32</v>
      </c>
      <c r="G71" t="s">
        <v>87</v>
      </c>
      <c r="H71" t="s">
        <v>94</v>
      </c>
      <c r="I71">
        <v>1</v>
      </c>
      <c r="K71">
        <v>10</v>
      </c>
    </row>
    <row r="72" spans="2:11" x14ac:dyDescent="0.25">
      <c r="B72" t="s">
        <v>507</v>
      </c>
      <c r="C72" s="4">
        <v>45257.592129629629</v>
      </c>
      <c r="D72" t="s">
        <v>95</v>
      </c>
      <c r="E72" t="s">
        <v>10</v>
      </c>
      <c r="F72" t="s">
        <v>32</v>
      </c>
      <c r="G72" t="s">
        <v>39</v>
      </c>
      <c r="H72" t="s">
        <v>96</v>
      </c>
      <c r="I72">
        <v>1</v>
      </c>
      <c r="K72">
        <v>10</v>
      </c>
    </row>
    <row r="73" spans="2:11" x14ac:dyDescent="0.25">
      <c r="B73" t="s">
        <v>507</v>
      </c>
      <c r="C73" s="4">
        <v>45257.592129629629</v>
      </c>
      <c r="D73" t="s">
        <v>97</v>
      </c>
      <c r="E73" t="s">
        <v>10</v>
      </c>
      <c r="F73" t="s">
        <v>32</v>
      </c>
      <c r="G73" t="s">
        <v>39</v>
      </c>
      <c r="H73" t="s">
        <v>98</v>
      </c>
      <c r="I73">
        <v>1</v>
      </c>
      <c r="K73">
        <v>10</v>
      </c>
    </row>
    <row r="74" spans="2:11" x14ac:dyDescent="0.25">
      <c r="B74" t="s">
        <v>507</v>
      </c>
      <c r="C74" s="4">
        <v>45257.592129629629</v>
      </c>
      <c r="D74" t="s">
        <v>99</v>
      </c>
      <c r="E74" t="s">
        <v>10</v>
      </c>
      <c r="F74" t="s">
        <v>32</v>
      </c>
      <c r="G74" t="s">
        <v>39</v>
      </c>
      <c r="H74" t="s">
        <v>100</v>
      </c>
      <c r="I74">
        <v>57</v>
      </c>
      <c r="K74">
        <v>10</v>
      </c>
    </row>
    <row r="75" spans="2:11" x14ac:dyDescent="0.25">
      <c r="B75" t="s">
        <v>507</v>
      </c>
      <c r="C75" s="4">
        <v>45257.592129629629</v>
      </c>
      <c r="D75" t="s">
        <v>101</v>
      </c>
      <c r="E75" t="s">
        <v>10</v>
      </c>
      <c r="F75" t="s">
        <v>32</v>
      </c>
      <c r="G75" t="s">
        <v>39</v>
      </c>
      <c r="H75" t="s">
        <v>102</v>
      </c>
      <c r="I75">
        <v>12</v>
      </c>
      <c r="K75">
        <v>10</v>
      </c>
    </row>
  </sheetData>
  <hyperlinks>
    <hyperlink ref="A2" location="'Síntese Resultados'!A1" display="Voltar para a página Síntese de Resultados" xr:uid="{A7F7CA0E-8278-48C8-A99F-E8E0CCBE3B1D}"/>
  </hyperlinks>
  <pageMargins left="0.7" right="0.7" top="0.75" bottom="0.75" header="0.3" footer="0.3"/>
  <drawing r:id="rId1"/>
  <tableParts count="1">
    <tablePart r:id="rId2"/>
  </tablePart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C1A1B-7475-4A28-9E82-B8B6E9212DCE}">
  <dimension ref="A2:K77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511</v>
      </c>
      <c r="C41" s="4">
        <v>45257.606203703705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20</v>
      </c>
      <c r="K41">
        <v>10</v>
      </c>
    </row>
    <row r="42" spans="2:11" x14ac:dyDescent="0.25">
      <c r="B42" t="s">
        <v>511</v>
      </c>
      <c r="C42" s="4">
        <v>45257.606203703705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511</v>
      </c>
      <c r="C43" s="4">
        <v>45257.606203703705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511</v>
      </c>
      <c r="C44" s="4">
        <v>45257.606203703705</v>
      </c>
      <c r="D44" t="s">
        <v>21</v>
      </c>
      <c r="E44" t="s">
        <v>15</v>
      </c>
      <c r="F44" t="s">
        <v>22</v>
      </c>
      <c r="G44" t="s">
        <v>23</v>
      </c>
      <c r="H44" t="s">
        <v>126</v>
      </c>
      <c r="I44">
        <v>1</v>
      </c>
      <c r="K44">
        <v>10</v>
      </c>
    </row>
    <row r="45" spans="2:11" x14ac:dyDescent="0.25">
      <c r="B45" t="s">
        <v>511</v>
      </c>
      <c r="C45" s="4">
        <v>45257.606203703705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511</v>
      </c>
      <c r="C46" s="4">
        <v>45257.606203703705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511</v>
      </c>
      <c r="C47" s="4">
        <v>45257.606203703705</v>
      </c>
      <c r="D47" t="s">
        <v>31</v>
      </c>
      <c r="E47" t="s">
        <v>15</v>
      </c>
      <c r="F47" t="s">
        <v>32</v>
      </c>
      <c r="G47" t="s">
        <v>33</v>
      </c>
      <c r="H47" t="s">
        <v>512</v>
      </c>
      <c r="I47">
        <v>353</v>
      </c>
      <c r="K47">
        <v>10</v>
      </c>
    </row>
    <row r="48" spans="2:11" x14ac:dyDescent="0.25">
      <c r="B48" t="s">
        <v>511</v>
      </c>
      <c r="C48" s="4">
        <v>45257.606203703705</v>
      </c>
      <c r="D48" t="s">
        <v>35</v>
      </c>
      <c r="E48" t="s">
        <v>15</v>
      </c>
      <c r="F48" t="s">
        <v>11</v>
      </c>
      <c r="G48" t="s">
        <v>36</v>
      </c>
      <c r="H48" t="s">
        <v>513</v>
      </c>
      <c r="I48">
        <v>16</v>
      </c>
      <c r="K48">
        <v>10</v>
      </c>
    </row>
    <row r="49" spans="2:11" x14ac:dyDescent="0.25">
      <c r="B49" t="s">
        <v>511</v>
      </c>
      <c r="C49" s="4">
        <v>45257.606203703705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511</v>
      </c>
      <c r="C50" s="4">
        <v>45257.606203703705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511</v>
      </c>
      <c r="C51" s="4">
        <v>45257.606203703705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514</v>
      </c>
      <c r="K51">
        <v>10</v>
      </c>
    </row>
    <row r="52" spans="2:11" x14ac:dyDescent="0.25">
      <c r="B52" t="s">
        <v>511</v>
      </c>
      <c r="C52" s="4">
        <v>45257.606203703705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1</v>
      </c>
      <c r="K52">
        <v>10</v>
      </c>
    </row>
    <row r="53" spans="2:11" x14ac:dyDescent="0.25">
      <c r="B53" t="s">
        <v>511</v>
      </c>
      <c r="C53" s="4">
        <v>45257.606203703705</v>
      </c>
      <c r="D53" t="s">
        <v>130</v>
      </c>
      <c r="E53" t="s">
        <v>10</v>
      </c>
      <c r="F53" t="s">
        <v>11</v>
      </c>
      <c r="G53" t="s">
        <v>39</v>
      </c>
      <c r="H53" t="s">
        <v>131</v>
      </c>
      <c r="I53">
        <v>9</v>
      </c>
      <c r="K53">
        <v>10</v>
      </c>
    </row>
    <row r="54" spans="2:11" x14ac:dyDescent="0.25">
      <c r="B54" t="s">
        <v>511</v>
      </c>
      <c r="C54" s="4">
        <v>45257.606203703705</v>
      </c>
      <c r="D54" t="s">
        <v>132</v>
      </c>
      <c r="E54" t="s">
        <v>10</v>
      </c>
      <c r="F54" t="s">
        <v>11</v>
      </c>
      <c r="G54" t="s">
        <v>39</v>
      </c>
      <c r="H54" t="s">
        <v>133</v>
      </c>
      <c r="I54">
        <v>2</v>
      </c>
      <c r="K54">
        <v>10</v>
      </c>
    </row>
    <row r="55" spans="2:11" x14ac:dyDescent="0.25">
      <c r="B55" t="s">
        <v>511</v>
      </c>
      <c r="C55" s="4">
        <v>45257.606203703705</v>
      </c>
      <c r="D55" t="s">
        <v>51</v>
      </c>
      <c r="E55" t="s">
        <v>10</v>
      </c>
      <c r="F55" t="s">
        <v>11</v>
      </c>
      <c r="G55" t="s">
        <v>39</v>
      </c>
      <c r="H55" t="s">
        <v>52</v>
      </c>
      <c r="I55">
        <v>25</v>
      </c>
      <c r="K55">
        <v>10</v>
      </c>
    </row>
    <row r="56" spans="2:11" x14ac:dyDescent="0.25">
      <c r="B56" t="s">
        <v>511</v>
      </c>
      <c r="C56" s="4">
        <v>45257.606203703705</v>
      </c>
      <c r="D56" t="s">
        <v>53</v>
      </c>
      <c r="E56" t="s">
        <v>10</v>
      </c>
      <c r="F56" t="s">
        <v>11</v>
      </c>
      <c r="H56" t="s">
        <v>54</v>
      </c>
      <c r="I56">
        <v>25</v>
      </c>
      <c r="K56">
        <v>10</v>
      </c>
    </row>
    <row r="57" spans="2:11" x14ac:dyDescent="0.25">
      <c r="B57" t="s">
        <v>511</v>
      </c>
      <c r="C57" s="4">
        <v>45257.606203703705</v>
      </c>
      <c r="D57" t="s">
        <v>55</v>
      </c>
      <c r="E57" t="s">
        <v>10</v>
      </c>
      <c r="F57" t="s">
        <v>11</v>
      </c>
      <c r="H57" t="s">
        <v>56</v>
      </c>
      <c r="I57">
        <v>40</v>
      </c>
      <c r="K57">
        <v>10</v>
      </c>
    </row>
    <row r="58" spans="2:11" x14ac:dyDescent="0.25">
      <c r="B58" t="s">
        <v>511</v>
      </c>
      <c r="C58" s="4">
        <v>45257.606203703705</v>
      </c>
      <c r="D58" t="s">
        <v>57</v>
      </c>
      <c r="E58" t="s">
        <v>10</v>
      </c>
      <c r="F58" t="s">
        <v>11</v>
      </c>
      <c r="H58" t="s">
        <v>58</v>
      </c>
      <c r="I58">
        <v>1</v>
      </c>
      <c r="K58">
        <v>10</v>
      </c>
    </row>
    <row r="59" spans="2:11" x14ac:dyDescent="0.25">
      <c r="B59" t="s">
        <v>511</v>
      </c>
      <c r="C59" s="4">
        <v>45257.606203703705</v>
      </c>
      <c r="D59" t="s">
        <v>59</v>
      </c>
      <c r="E59" t="s">
        <v>10</v>
      </c>
      <c r="F59" t="s">
        <v>11</v>
      </c>
      <c r="H59" t="s">
        <v>60</v>
      </c>
      <c r="I59">
        <v>1</v>
      </c>
      <c r="K59">
        <v>10</v>
      </c>
    </row>
    <row r="60" spans="2:11" x14ac:dyDescent="0.25">
      <c r="B60" t="s">
        <v>511</v>
      </c>
      <c r="C60" s="4">
        <v>45257.606203703705</v>
      </c>
      <c r="D60" t="s">
        <v>61</v>
      </c>
      <c r="E60" t="s">
        <v>10</v>
      </c>
      <c r="F60" t="s">
        <v>11</v>
      </c>
      <c r="G60" t="s">
        <v>62</v>
      </c>
      <c r="H60" t="s">
        <v>63</v>
      </c>
      <c r="I60">
        <v>16</v>
      </c>
      <c r="K60">
        <v>10</v>
      </c>
    </row>
    <row r="61" spans="2:11" x14ac:dyDescent="0.25">
      <c r="B61" t="s">
        <v>511</v>
      </c>
      <c r="C61" s="4">
        <v>45257.606203703705</v>
      </c>
      <c r="D61" t="s">
        <v>67</v>
      </c>
      <c r="E61" t="s">
        <v>10</v>
      </c>
      <c r="F61" t="s">
        <v>11</v>
      </c>
      <c r="G61" t="s">
        <v>62</v>
      </c>
      <c r="H61" t="s">
        <v>68</v>
      </c>
      <c r="I61">
        <v>45</v>
      </c>
      <c r="K61">
        <v>10</v>
      </c>
    </row>
    <row r="62" spans="2:11" x14ac:dyDescent="0.25">
      <c r="B62" t="s">
        <v>511</v>
      </c>
      <c r="C62" s="4">
        <v>45257.606203703705</v>
      </c>
      <c r="D62" t="s">
        <v>69</v>
      </c>
      <c r="E62" t="s">
        <v>10</v>
      </c>
      <c r="F62" t="s">
        <v>11</v>
      </c>
      <c r="G62" t="s">
        <v>62</v>
      </c>
      <c r="H62" t="s">
        <v>70</v>
      </c>
      <c r="I62">
        <v>17</v>
      </c>
      <c r="K62">
        <v>10</v>
      </c>
    </row>
    <row r="63" spans="2:11" x14ac:dyDescent="0.25">
      <c r="B63" t="s">
        <v>511</v>
      </c>
      <c r="C63" s="4">
        <v>45257.606203703705</v>
      </c>
      <c r="D63" t="s">
        <v>71</v>
      </c>
      <c r="E63" t="s">
        <v>10</v>
      </c>
      <c r="F63" t="s">
        <v>11</v>
      </c>
      <c r="G63" t="s">
        <v>36</v>
      </c>
      <c r="H63" t="s">
        <v>72</v>
      </c>
      <c r="I63">
        <v>183</v>
      </c>
      <c r="K63">
        <v>10</v>
      </c>
    </row>
    <row r="64" spans="2:11" x14ac:dyDescent="0.25">
      <c r="B64" t="s">
        <v>511</v>
      </c>
      <c r="C64" s="4">
        <v>45257.606203703705</v>
      </c>
      <c r="D64" t="s">
        <v>73</v>
      </c>
      <c r="E64" t="s">
        <v>10</v>
      </c>
      <c r="F64" t="s">
        <v>11</v>
      </c>
      <c r="G64" t="s">
        <v>62</v>
      </c>
      <c r="H64" t="s">
        <v>74</v>
      </c>
      <c r="I64">
        <v>49</v>
      </c>
      <c r="K64">
        <v>10</v>
      </c>
    </row>
    <row r="65" spans="2:11" x14ac:dyDescent="0.25">
      <c r="B65" t="s">
        <v>511</v>
      </c>
      <c r="C65" s="4">
        <v>45257.606203703705</v>
      </c>
      <c r="D65" t="s">
        <v>75</v>
      </c>
      <c r="E65" t="s">
        <v>10</v>
      </c>
      <c r="F65" t="s">
        <v>32</v>
      </c>
      <c r="G65" t="s">
        <v>76</v>
      </c>
      <c r="H65" t="s">
        <v>77</v>
      </c>
      <c r="I65">
        <v>1</v>
      </c>
      <c r="K65">
        <v>10</v>
      </c>
    </row>
    <row r="66" spans="2:11" x14ac:dyDescent="0.25">
      <c r="B66" t="s">
        <v>511</v>
      </c>
      <c r="C66" s="4">
        <v>45257.606203703705</v>
      </c>
      <c r="D66" t="s">
        <v>78</v>
      </c>
      <c r="E66" t="s">
        <v>10</v>
      </c>
      <c r="F66" t="s">
        <v>32</v>
      </c>
      <c r="G66" t="s">
        <v>79</v>
      </c>
      <c r="H66" t="s">
        <v>80</v>
      </c>
      <c r="I66">
        <v>26</v>
      </c>
      <c r="K66">
        <v>10</v>
      </c>
    </row>
    <row r="67" spans="2:11" x14ac:dyDescent="0.25">
      <c r="B67" t="s">
        <v>511</v>
      </c>
      <c r="C67" s="4">
        <v>45257.606203703705</v>
      </c>
      <c r="D67" t="s">
        <v>119</v>
      </c>
      <c r="E67" t="s">
        <v>15</v>
      </c>
      <c r="F67" t="s">
        <v>22</v>
      </c>
      <c r="G67" t="s">
        <v>120</v>
      </c>
      <c r="H67" t="s">
        <v>134</v>
      </c>
      <c r="I67">
        <v>2</v>
      </c>
      <c r="K67">
        <v>10</v>
      </c>
    </row>
    <row r="68" spans="2:11" x14ac:dyDescent="0.25">
      <c r="B68" t="s">
        <v>511</v>
      </c>
      <c r="C68" s="4">
        <v>45257.606203703705</v>
      </c>
      <c r="D68" t="s">
        <v>83</v>
      </c>
      <c r="E68" t="s">
        <v>10</v>
      </c>
      <c r="F68" t="s">
        <v>11</v>
      </c>
      <c r="G68" t="s">
        <v>84</v>
      </c>
      <c r="H68" t="s">
        <v>85</v>
      </c>
      <c r="I68">
        <v>1</v>
      </c>
      <c r="K68">
        <v>10</v>
      </c>
    </row>
    <row r="69" spans="2:11" x14ac:dyDescent="0.25">
      <c r="B69" t="s">
        <v>511</v>
      </c>
      <c r="C69" s="4">
        <v>45257.606203703705</v>
      </c>
      <c r="D69" t="s">
        <v>86</v>
      </c>
      <c r="E69" t="s">
        <v>10</v>
      </c>
      <c r="F69" t="s">
        <v>32</v>
      </c>
      <c r="G69" t="s">
        <v>87</v>
      </c>
      <c r="H69" t="s">
        <v>88</v>
      </c>
      <c r="I69">
        <v>1</v>
      </c>
      <c r="K69">
        <v>10</v>
      </c>
    </row>
    <row r="70" spans="2:11" x14ac:dyDescent="0.25">
      <c r="B70" t="s">
        <v>511</v>
      </c>
      <c r="C70" s="4">
        <v>45257.606203703705</v>
      </c>
      <c r="D70" t="s">
        <v>135</v>
      </c>
      <c r="E70" t="s">
        <v>10</v>
      </c>
      <c r="F70" t="s">
        <v>32</v>
      </c>
      <c r="G70" t="s">
        <v>39</v>
      </c>
      <c r="H70" t="s">
        <v>136</v>
      </c>
      <c r="I70">
        <v>1</v>
      </c>
      <c r="K70">
        <v>10</v>
      </c>
    </row>
    <row r="71" spans="2:11" x14ac:dyDescent="0.25">
      <c r="B71" t="s">
        <v>511</v>
      </c>
      <c r="C71" s="4">
        <v>45257.606203703705</v>
      </c>
      <c r="D71" t="s">
        <v>89</v>
      </c>
      <c r="E71" t="s">
        <v>10</v>
      </c>
      <c r="F71" t="s">
        <v>32</v>
      </c>
      <c r="G71" t="s">
        <v>39</v>
      </c>
      <c r="H71" t="s">
        <v>90</v>
      </c>
      <c r="I71">
        <v>1</v>
      </c>
      <c r="K71">
        <v>10</v>
      </c>
    </row>
    <row r="72" spans="2:11" x14ac:dyDescent="0.25">
      <c r="B72" t="s">
        <v>511</v>
      </c>
      <c r="C72" s="4">
        <v>45257.606203703705</v>
      </c>
      <c r="D72" t="s">
        <v>91</v>
      </c>
      <c r="E72" t="s">
        <v>10</v>
      </c>
      <c r="F72" t="s">
        <v>32</v>
      </c>
      <c r="G72" t="s">
        <v>39</v>
      </c>
      <c r="H72" t="s">
        <v>92</v>
      </c>
      <c r="I72">
        <v>1</v>
      </c>
      <c r="K72">
        <v>10</v>
      </c>
    </row>
    <row r="73" spans="2:11" x14ac:dyDescent="0.25">
      <c r="B73" t="s">
        <v>511</v>
      </c>
      <c r="C73" s="4">
        <v>45257.606203703705</v>
      </c>
      <c r="D73" t="s">
        <v>93</v>
      </c>
      <c r="E73" t="s">
        <v>10</v>
      </c>
      <c r="F73" t="s">
        <v>32</v>
      </c>
      <c r="G73" t="s">
        <v>87</v>
      </c>
      <c r="H73" t="s">
        <v>94</v>
      </c>
      <c r="I73">
        <v>2</v>
      </c>
      <c r="K73">
        <v>10</v>
      </c>
    </row>
    <row r="74" spans="2:11" x14ac:dyDescent="0.25">
      <c r="B74" t="s">
        <v>511</v>
      </c>
      <c r="C74" s="4">
        <v>45257.606203703705</v>
      </c>
      <c r="D74" t="s">
        <v>95</v>
      </c>
      <c r="E74" t="s">
        <v>10</v>
      </c>
      <c r="F74" t="s">
        <v>32</v>
      </c>
      <c r="G74" t="s">
        <v>39</v>
      </c>
      <c r="H74" t="s">
        <v>96</v>
      </c>
      <c r="I74">
        <v>2</v>
      </c>
      <c r="K74">
        <v>10</v>
      </c>
    </row>
    <row r="75" spans="2:11" x14ac:dyDescent="0.25">
      <c r="B75" t="s">
        <v>511</v>
      </c>
      <c r="C75" s="4">
        <v>45257.606203703705</v>
      </c>
      <c r="D75" t="s">
        <v>97</v>
      </c>
      <c r="E75" t="s">
        <v>10</v>
      </c>
      <c r="F75" t="s">
        <v>32</v>
      </c>
      <c r="G75" t="s">
        <v>39</v>
      </c>
      <c r="H75" t="s">
        <v>98</v>
      </c>
      <c r="I75">
        <v>2</v>
      </c>
      <c r="K75">
        <v>10</v>
      </c>
    </row>
    <row r="76" spans="2:11" x14ac:dyDescent="0.25">
      <c r="B76" t="s">
        <v>511</v>
      </c>
      <c r="C76" s="4">
        <v>45257.606203703705</v>
      </c>
      <c r="D76" t="s">
        <v>99</v>
      </c>
      <c r="E76" t="s">
        <v>10</v>
      </c>
      <c r="F76" t="s">
        <v>32</v>
      </c>
      <c r="G76" t="s">
        <v>39</v>
      </c>
      <c r="H76" t="s">
        <v>100</v>
      </c>
      <c r="I76">
        <v>216</v>
      </c>
      <c r="K76">
        <v>10</v>
      </c>
    </row>
    <row r="77" spans="2:11" x14ac:dyDescent="0.25">
      <c r="B77" t="s">
        <v>511</v>
      </c>
      <c r="C77" s="4">
        <v>45257.606203703705</v>
      </c>
      <c r="D77" t="s">
        <v>101</v>
      </c>
      <c r="E77" t="s">
        <v>10</v>
      </c>
      <c r="F77" t="s">
        <v>32</v>
      </c>
      <c r="G77" t="s">
        <v>39</v>
      </c>
      <c r="H77" t="s">
        <v>102</v>
      </c>
      <c r="I77">
        <v>55</v>
      </c>
      <c r="K77">
        <v>10</v>
      </c>
    </row>
  </sheetData>
  <hyperlinks>
    <hyperlink ref="A2" location="'Síntese Resultados'!A1" display="Voltar para a página Síntese de Resultados" xr:uid="{A502ECA2-1737-463A-A831-44A2AA98D7D4}"/>
  </hyperlinks>
  <pageMargins left="0.7" right="0.7" top="0.75" bottom="0.75" header="0.3" footer="0.3"/>
  <drawing r:id="rId1"/>
  <tableParts count="1">
    <tablePart r:id="rId2"/>
  </tablePart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E342A-DEE4-4BBD-A71E-31A59EA1B0B0}">
  <dimension ref="A2:K77"/>
  <sheetViews>
    <sheetView topLeftCell="A22" workbookViewId="0">
      <selection activeCell="B4" sqref="B4"/>
    </sheetView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515</v>
      </c>
      <c r="C41" s="4">
        <v>45257.624189814815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20</v>
      </c>
      <c r="K41">
        <v>10</v>
      </c>
    </row>
    <row r="42" spans="2:11" x14ac:dyDescent="0.25">
      <c r="B42" t="s">
        <v>515</v>
      </c>
      <c r="C42" s="4">
        <v>45257.624189814815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515</v>
      </c>
      <c r="C43" s="4">
        <v>45257.624189814815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515</v>
      </c>
      <c r="C44" s="4">
        <v>45257.624189814815</v>
      </c>
      <c r="D44" t="s">
        <v>21</v>
      </c>
      <c r="E44" t="s">
        <v>15</v>
      </c>
      <c r="F44" t="s">
        <v>22</v>
      </c>
      <c r="G44" t="s">
        <v>23</v>
      </c>
      <c r="H44" t="s">
        <v>126</v>
      </c>
      <c r="I44">
        <v>1</v>
      </c>
      <c r="K44">
        <v>10</v>
      </c>
    </row>
    <row r="45" spans="2:11" x14ac:dyDescent="0.25">
      <c r="B45" t="s">
        <v>515</v>
      </c>
      <c r="C45" s="4">
        <v>45257.624189814815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515</v>
      </c>
      <c r="C46" s="4">
        <v>45257.624189814815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515</v>
      </c>
      <c r="C47" s="4">
        <v>45257.624189814815</v>
      </c>
      <c r="D47" t="s">
        <v>31</v>
      </c>
      <c r="E47" t="s">
        <v>15</v>
      </c>
      <c r="F47" t="s">
        <v>32</v>
      </c>
      <c r="G47" t="s">
        <v>33</v>
      </c>
      <c r="H47" t="s">
        <v>193</v>
      </c>
      <c r="I47">
        <v>238</v>
      </c>
      <c r="K47">
        <v>10</v>
      </c>
    </row>
    <row r="48" spans="2:11" x14ac:dyDescent="0.25">
      <c r="B48" t="s">
        <v>515</v>
      </c>
      <c r="C48" s="4">
        <v>45257.624189814815</v>
      </c>
      <c r="D48" t="s">
        <v>254</v>
      </c>
      <c r="E48" t="s">
        <v>10</v>
      </c>
      <c r="F48" t="s">
        <v>11</v>
      </c>
      <c r="G48" t="s">
        <v>36</v>
      </c>
      <c r="H48" t="s">
        <v>255</v>
      </c>
      <c r="I48">
        <v>0</v>
      </c>
      <c r="K48">
        <v>10</v>
      </c>
    </row>
    <row r="49" spans="2:11" x14ac:dyDescent="0.25">
      <c r="B49" t="s">
        <v>515</v>
      </c>
      <c r="C49" s="4">
        <v>45257.624189814815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515</v>
      </c>
      <c r="C50" s="4">
        <v>45257.624189814815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515</v>
      </c>
      <c r="C51" s="4">
        <v>45257.624189814815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516</v>
      </c>
      <c r="K51">
        <v>10</v>
      </c>
    </row>
    <row r="52" spans="2:11" x14ac:dyDescent="0.25">
      <c r="B52" t="s">
        <v>515</v>
      </c>
      <c r="C52" s="4">
        <v>45257.624189814815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1</v>
      </c>
      <c r="K52">
        <v>10</v>
      </c>
    </row>
    <row r="53" spans="2:11" x14ac:dyDescent="0.25">
      <c r="B53" t="s">
        <v>515</v>
      </c>
      <c r="C53" s="4">
        <v>45257.624189814815</v>
      </c>
      <c r="D53" t="s">
        <v>130</v>
      </c>
      <c r="E53" t="s">
        <v>10</v>
      </c>
      <c r="F53" t="s">
        <v>11</v>
      </c>
      <c r="G53" t="s">
        <v>39</v>
      </c>
      <c r="H53" t="s">
        <v>131</v>
      </c>
      <c r="I53">
        <v>9</v>
      </c>
      <c r="K53">
        <v>10</v>
      </c>
    </row>
    <row r="54" spans="2:11" x14ac:dyDescent="0.25">
      <c r="B54" t="s">
        <v>515</v>
      </c>
      <c r="C54" s="4">
        <v>45257.624189814815</v>
      </c>
      <c r="D54" t="s">
        <v>132</v>
      </c>
      <c r="E54" t="s">
        <v>10</v>
      </c>
      <c r="F54" t="s">
        <v>11</v>
      </c>
      <c r="G54" t="s">
        <v>39</v>
      </c>
      <c r="H54" t="s">
        <v>133</v>
      </c>
      <c r="I54">
        <v>2</v>
      </c>
      <c r="K54">
        <v>10</v>
      </c>
    </row>
    <row r="55" spans="2:11" x14ac:dyDescent="0.25">
      <c r="B55" t="s">
        <v>515</v>
      </c>
      <c r="C55" s="4">
        <v>45257.624189814815</v>
      </c>
      <c r="D55" t="s">
        <v>51</v>
      </c>
      <c r="E55" t="s">
        <v>10</v>
      </c>
      <c r="F55" t="s">
        <v>11</v>
      </c>
      <c r="G55" t="s">
        <v>39</v>
      </c>
      <c r="H55" t="s">
        <v>52</v>
      </c>
      <c r="I55">
        <v>25</v>
      </c>
      <c r="K55">
        <v>10</v>
      </c>
    </row>
    <row r="56" spans="2:11" x14ac:dyDescent="0.25">
      <c r="B56" t="s">
        <v>515</v>
      </c>
      <c r="C56" s="4">
        <v>45257.624189814815</v>
      </c>
      <c r="D56" t="s">
        <v>53</v>
      </c>
      <c r="E56" t="s">
        <v>10</v>
      </c>
      <c r="F56" t="s">
        <v>11</v>
      </c>
      <c r="H56" t="s">
        <v>54</v>
      </c>
      <c r="I56">
        <v>25</v>
      </c>
      <c r="K56">
        <v>10</v>
      </c>
    </row>
    <row r="57" spans="2:11" x14ac:dyDescent="0.25">
      <c r="B57" t="s">
        <v>515</v>
      </c>
      <c r="C57" s="4">
        <v>45257.624189814815</v>
      </c>
      <c r="D57" t="s">
        <v>55</v>
      </c>
      <c r="E57" t="s">
        <v>10</v>
      </c>
      <c r="F57" t="s">
        <v>11</v>
      </c>
      <c r="H57" t="s">
        <v>56</v>
      </c>
      <c r="I57">
        <v>26</v>
      </c>
      <c r="K57">
        <v>10</v>
      </c>
    </row>
    <row r="58" spans="2:11" x14ac:dyDescent="0.25">
      <c r="B58" t="s">
        <v>515</v>
      </c>
      <c r="C58" s="4">
        <v>45257.624189814815</v>
      </c>
      <c r="D58" t="s">
        <v>57</v>
      </c>
      <c r="E58" t="s">
        <v>10</v>
      </c>
      <c r="F58" t="s">
        <v>11</v>
      </c>
      <c r="H58" t="s">
        <v>58</v>
      </c>
      <c r="I58">
        <v>1</v>
      </c>
      <c r="K58">
        <v>10</v>
      </c>
    </row>
    <row r="59" spans="2:11" x14ac:dyDescent="0.25">
      <c r="B59" t="s">
        <v>515</v>
      </c>
      <c r="C59" s="4">
        <v>45257.624189814815</v>
      </c>
      <c r="D59" t="s">
        <v>59</v>
      </c>
      <c r="E59" t="s">
        <v>10</v>
      </c>
      <c r="F59" t="s">
        <v>11</v>
      </c>
      <c r="H59" t="s">
        <v>60</v>
      </c>
      <c r="I59">
        <v>1</v>
      </c>
      <c r="K59">
        <v>10</v>
      </c>
    </row>
    <row r="60" spans="2:11" x14ac:dyDescent="0.25">
      <c r="B60" t="s">
        <v>515</v>
      </c>
      <c r="C60" s="4">
        <v>45257.624189814815</v>
      </c>
      <c r="D60" t="s">
        <v>61</v>
      </c>
      <c r="E60" t="s">
        <v>10</v>
      </c>
      <c r="F60" t="s">
        <v>11</v>
      </c>
      <c r="G60" t="s">
        <v>62</v>
      </c>
      <c r="H60" t="s">
        <v>63</v>
      </c>
      <c r="I60">
        <v>9</v>
      </c>
      <c r="K60">
        <v>10</v>
      </c>
    </row>
    <row r="61" spans="2:11" x14ac:dyDescent="0.25">
      <c r="B61" t="s">
        <v>515</v>
      </c>
      <c r="C61" s="4">
        <v>45257.624189814815</v>
      </c>
      <c r="D61" t="s">
        <v>67</v>
      </c>
      <c r="E61" t="s">
        <v>10</v>
      </c>
      <c r="F61" t="s">
        <v>11</v>
      </c>
      <c r="G61" t="s">
        <v>62</v>
      </c>
      <c r="H61" t="s">
        <v>68</v>
      </c>
      <c r="I61">
        <v>37</v>
      </c>
      <c r="K61">
        <v>10</v>
      </c>
    </row>
    <row r="62" spans="2:11" x14ac:dyDescent="0.25">
      <c r="B62" t="s">
        <v>515</v>
      </c>
      <c r="C62" s="4">
        <v>45257.624189814815</v>
      </c>
      <c r="D62" t="s">
        <v>69</v>
      </c>
      <c r="E62" t="s">
        <v>10</v>
      </c>
      <c r="F62" t="s">
        <v>11</v>
      </c>
      <c r="G62" t="s">
        <v>62</v>
      </c>
      <c r="H62" t="s">
        <v>70</v>
      </c>
      <c r="I62">
        <v>17</v>
      </c>
      <c r="K62">
        <v>10</v>
      </c>
    </row>
    <row r="63" spans="2:11" x14ac:dyDescent="0.25">
      <c r="B63" t="s">
        <v>515</v>
      </c>
      <c r="C63" s="4">
        <v>45257.624189814815</v>
      </c>
      <c r="D63" t="s">
        <v>71</v>
      </c>
      <c r="E63" t="s">
        <v>10</v>
      </c>
      <c r="F63" t="s">
        <v>11</v>
      </c>
      <c r="G63" t="s">
        <v>36</v>
      </c>
      <c r="H63" t="s">
        <v>72</v>
      </c>
      <c r="I63">
        <v>168</v>
      </c>
      <c r="K63">
        <v>10</v>
      </c>
    </row>
    <row r="64" spans="2:11" x14ac:dyDescent="0.25">
      <c r="B64" t="s">
        <v>515</v>
      </c>
      <c r="C64" s="4">
        <v>45257.624189814815</v>
      </c>
      <c r="D64" t="s">
        <v>73</v>
      </c>
      <c r="E64" t="s">
        <v>10</v>
      </c>
      <c r="F64" t="s">
        <v>11</v>
      </c>
      <c r="G64" t="s">
        <v>62</v>
      </c>
      <c r="H64" t="s">
        <v>74</v>
      </c>
      <c r="I64">
        <v>48</v>
      </c>
      <c r="K64">
        <v>10</v>
      </c>
    </row>
    <row r="65" spans="2:11" x14ac:dyDescent="0.25">
      <c r="B65" t="s">
        <v>515</v>
      </c>
      <c r="C65" s="4">
        <v>45257.624189814815</v>
      </c>
      <c r="D65" t="s">
        <v>75</v>
      </c>
      <c r="E65" t="s">
        <v>10</v>
      </c>
      <c r="F65" t="s">
        <v>32</v>
      </c>
      <c r="G65" t="s">
        <v>76</v>
      </c>
      <c r="H65" t="s">
        <v>77</v>
      </c>
      <c r="I65">
        <v>1</v>
      </c>
      <c r="K65">
        <v>10</v>
      </c>
    </row>
    <row r="66" spans="2:11" x14ac:dyDescent="0.25">
      <c r="B66" t="s">
        <v>515</v>
      </c>
      <c r="C66" s="4">
        <v>45257.624189814815</v>
      </c>
      <c r="D66" t="s">
        <v>78</v>
      </c>
      <c r="E66" t="s">
        <v>10</v>
      </c>
      <c r="F66" t="s">
        <v>32</v>
      </c>
      <c r="G66" t="s">
        <v>79</v>
      </c>
      <c r="H66" t="s">
        <v>80</v>
      </c>
      <c r="I66">
        <v>26</v>
      </c>
      <c r="K66">
        <v>10</v>
      </c>
    </row>
    <row r="67" spans="2:11" x14ac:dyDescent="0.25">
      <c r="B67" t="s">
        <v>515</v>
      </c>
      <c r="C67" s="4">
        <v>45257.624189814815</v>
      </c>
      <c r="D67" t="s">
        <v>119</v>
      </c>
      <c r="E67" t="s">
        <v>15</v>
      </c>
      <c r="F67" t="s">
        <v>22</v>
      </c>
      <c r="G67" t="s">
        <v>120</v>
      </c>
      <c r="H67" t="s">
        <v>134</v>
      </c>
      <c r="I67">
        <v>2</v>
      </c>
      <c r="K67">
        <v>10</v>
      </c>
    </row>
    <row r="68" spans="2:11" x14ac:dyDescent="0.25">
      <c r="B68" t="s">
        <v>515</v>
      </c>
      <c r="C68" s="4">
        <v>45257.624189814815</v>
      </c>
      <c r="D68" t="s">
        <v>83</v>
      </c>
      <c r="E68" t="s">
        <v>10</v>
      </c>
      <c r="F68" t="s">
        <v>11</v>
      </c>
      <c r="G68" t="s">
        <v>84</v>
      </c>
      <c r="H68" t="s">
        <v>85</v>
      </c>
      <c r="I68">
        <v>1</v>
      </c>
      <c r="K68">
        <v>10</v>
      </c>
    </row>
    <row r="69" spans="2:11" x14ac:dyDescent="0.25">
      <c r="B69" t="s">
        <v>515</v>
      </c>
      <c r="C69" s="4">
        <v>45257.624189814815</v>
      </c>
      <c r="D69" t="s">
        <v>86</v>
      </c>
      <c r="E69" t="s">
        <v>10</v>
      </c>
      <c r="F69" t="s">
        <v>32</v>
      </c>
      <c r="G69" t="s">
        <v>87</v>
      </c>
      <c r="H69" t="s">
        <v>88</v>
      </c>
      <c r="I69">
        <v>1</v>
      </c>
      <c r="K69">
        <v>10</v>
      </c>
    </row>
    <row r="70" spans="2:11" x14ac:dyDescent="0.25">
      <c r="B70" t="s">
        <v>515</v>
      </c>
      <c r="C70" s="4">
        <v>45257.624189814815</v>
      </c>
      <c r="D70" t="s">
        <v>135</v>
      </c>
      <c r="E70" t="s">
        <v>10</v>
      </c>
      <c r="F70" t="s">
        <v>32</v>
      </c>
      <c r="G70" t="s">
        <v>39</v>
      </c>
      <c r="H70" t="s">
        <v>136</v>
      </c>
      <c r="I70">
        <v>1</v>
      </c>
      <c r="K70">
        <v>10</v>
      </c>
    </row>
    <row r="71" spans="2:11" x14ac:dyDescent="0.25">
      <c r="B71" t="s">
        <v>515</v>
      </c>
      <c r="C71" s="4">
        <v>45257.624189814815</v>
      </c>
      <c r="D71" t="s">
        <v>89</v>
      </c>
      <c r="E71" t="s">
        <v>10</v>
      </c>
      <c r="F71" t="s">
        <v>32</v>
      </c>
      <c r="G71" t="s">
        <v>39</v>
      </c>
      <c r="H71" t="s">
        <v>90</v>
      </c>
      <c r="I71">
        <v>1</v>
      </c>
      <c r="K71">
        <v>10</v>
      </c>
    </row>
    <row r="72" spans="2:11" x14ac:dyDescent="0.25">
      <c r="B72" t="s">
        <v>515</v>
      </c>
      <c r="C72" s="4">
        <v>45257.624189814815</v>
      </c>
      <c r="D72" t="s">
        <v>91</v>
      </c>
      <c r="E72" t="s">
        <v>10</v>
      </c>
      <c r="F72" t="s">
        <v>32</v>
      </c>
      <c r="G72" t="s">
        <v>39</v>
      </c>
      <c r="H72" t="s">
        <v>92</v>
      </c>
      <c r="I72">
        <v>1</v>
      </c>
      <c r="K72">
        <v>10</v>
      </c>
    </row>
    <row r="73" spans="2:11" x14ac:dyDescent="0.25">
      <c r="B73" t="s">
        <v>515</v>
      </c>
      <c r="C73" s="4">
        <v>45257.624189814815</v>
      </c>
      <c r="D73" t="s">
        <v>93</v>
      </c>
      <c r="E73" t="s">
        <v>10</v>
      </c>
      <c r="F73" t="s">
        <v>32</v>
      </c>
      <c r="G73" t="s">
        <v>87</v>
      </c>
      <c r="H73" t="s">
        <v>94</v>
      </c>
      <c r="I73">
        <v>2</v>
      </c>
      <c r="K73">
        <v>10</v>
      </c>
    </row>
    <row r="74" spans="2:11" x14ac:dyDescent="0.25">
      <c r="B74" t="s">
        <v>515</v>
      </c>
      <c r="C74" s="4">
        <v>45257.624189814815</v>
      </c>
      <c r="D74" t="s">
        <v>95</v>
      </c>
      <c r="E74" t="s">
        <v>10</v>
      </c>
      <c r="F74" t="s">
        <v>32</v>
      </c>
      <c r="G74" t="s">
        <v>39</v>
      </c>
      <c r="H74" t="s">
        <v>96</v>
      </c>
      <c r="I74">
        <v>2</v>
      </c>
      <c r="K74">
        <v>10</v>
      </c>
    </row>
    <row r="75" spans="2:11" x14ac:dyDescent="0.25">
      <c r="B75" t="s">
        <v>515</v>
      </c>
      <c r="C75" s="4">
        <v>45257.624189814815</v>
      </c>
      <c r="D75" t="s">
        <v>97</v>
      </c>
      <c r="E75" t="s">
        <v>10</v>
      </c>
      <c r="F75" t="s">
        <v>32</v>
      </c>
      <c r="G75" t="s">
        <v>39</v>
      </c>
      <c r="H75" t="s">
        <v>98</v>
      </c>
      <c r="I75">
        <v>2</v>
      </c>
      <c r="K75">
        <v>10</v>
      </c>
    </row>
    <row r="76" spans="2:11" x14ac:dyDescent="0.25">
      <c r="B76" t="s">
        <v>515</v>
      </c>
      <c r="C76" s="4">
        <v>45257.624189814815</v>
      </c>
      <c r="D76" t="s">
        <v>99</v>
      </c>
      <c r="E76" t="s">
        <v>10</v>
      </c>
      <c r="F76" t="s">
        <v>32</v>
      </c>
      <c r="G76" t="s">
        <v>39</v>
      </c>
      <c r="H76" t="s">
        <v>100</v>
      </c>
      <c r="I76">
        <v>197</v>
      </c>
      <c r="K76">
        <v>10</v>
      </c>
    </row>
    <row r="77" spans="2:11" x14ac:dyDescent="0.25">
      <c r="B77" t="s">
        <v>515</v>
      </c>
      <c r="C77" s="4">
        <v>45257.624189814815</v>
      </c>
      <c r="D77" t="s">
        <v>101</v>
      </c>
      <c r="E77" t="s">
        <v>10</v>
      </c>
      <c r="F77" t="s">
        <v>32</v>
      </c>
      <c r="G77" t="s">
        <v>39</v>
      </c>
      <c r="H77" t="s">
        <v>102</v>
      </c>
      <c r="I77">
        <v>52</v>
      </c>
      <c r="K77">
        <v>10</v>
      </c>
    </row>
  </sheetData>
  <hyperlinks>
    <hyperlink ref="A2" location="'Síntese Resultados'!A1" display="Voltar para a página Síntese de Resultados" xr:uid="{914F4AB9-D2DF-476E-BEA2-775F1AF7CBC9}"/>
  </hyperlinks>
  <pageMargins left="0.7" right="0.7" top="0.75" bottom="0.75" header="0.3" footer="0.3"/>
  <drawing r:id="rId1"/>
  <tableParts count="1">
    <tablePart r:id="rId2"/>
  </tablePart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57E0A7-1840-4103-A78C-59A1A9ABA183}">
  <dimension ref="A2:K77"/>
  <sheetViews>
    <sheetView workbookViewId="0">
      <selection activeCell="A2" sqref="A2"/>
    </sheetView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519</v>
      </c>
      <c r="C41" s="4">
        <v>45257.635347222225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20</v>
      </c>
      <c r="K41">
        <v>10</v>
      </c>
    </row>
    <row r="42" spans="2:11" x14ac:dyDescent="0.25">
      <c r="B42" t="s">
        <v>519</v>
      </c>
      <c r="C42" s="4">
        <v>45257.635347222225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519</v>
      </c>
      <c r="C43" s="4">
        <v>45257.635347222225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519</v>
      </c>
      <c r="C44" s="4">
        <v>45257.635347222225</v>
      </c>
      <c r="D44" t="s">
        <v>21</v>
      </c>
      <c r="E44" t="s">
        <v>15</v>
      </c>
      <c r="F44" t="s">
        <v>22</v>
      </c>
      <c r="G44" t="s">
        <v>23</v>
      </c>
      <c r="H44" t="s">
        <v>126</v>
      </c>
      <c r="I44">
        <v>1</v>
      </c>
      <c r="K44">
        <v>10</v>
      </c>
    </row>
    <row r="45" spans="2:11" x14ac:dyDescent="0.25">
      <c r="B45" t="s">
        <v>519</v>
      </c>
      <c r="C45" s="4">
        <v>45257.635347222225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519</v>
      </c>
      <c r="C46" s="4">
        <v>45257.635347222225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519</v>
      </c>
      <c r="C47" s="4">
        <v>45257.635347222225</v>
      </c>
      <c r="D47" t="s">
        <v>31</v>
      </c>
      <c r="E47" t="s">
        <v>15</v>
      </c>
      <c r="F47" t="s">
        <v>32</v>
      </c>
      <c r="G47" t="s">
        <v>33</v>
      </c>
      <c r="H47" t="s">
        <v>520</v>
      </c>
      <c r="I47">
        <v>342</v>
      </c>
      <c r="K47">
        <v>10</v>
      </c>
    </row>
    <row r="48" spans="2:11" x14ac:dyDescent="0.25">
      <c r="B48" t="s">
        <v>519</v>
      </c>
      <c r="C48" s="4">
        <v>45257.635347222225</v>
      </c>
      <c r="D48" t="s">
        <v>254</v>
      </c>
      <c r="E48" t="s">
        <v>10</v>
      </c>
      <c r="F48" t="s">
        <v>11</v>
      </c>
      <c r="G48" t="s">
        <v>36</v>
      </c>
      <c r="H48" t="s">
        <v>255</v>
      </c>
      <c r="I48">
        <v>0</v>
      </c>
      <c r="K48">
        <v>10</v>
      </c>
    </row>
    <row r="49" spans="2:11" x14ac:dyDescent="0.25">
      <c r="B49" t="s">
        <v>519</v>
      </c>
      <c r="C49" s="4">
        <v>45257.635347222225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519</v>
      </c>
      <c r="C50" s="4">
        <v>45257.635347222225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519</v>
      </c>
      <c r="C51" s="4">
        <v>45257.635347222225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521</v>
      </c>
      <c r="K51">
        <v>10</v>
      </c>
    </row>
    <row r="52" spans="2:11" x14ac:dyDescent="0.25">
      <c r="B52" t="s">
        <v>519</v>
      </c>
      <c r="C52" s="4">
        <v>45257.635347222225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1</v>
      </c>
      <c r="K52">
        <v>10</v>
      </c>
    </row>
    <row r="53" spans="2:11" x14ac:dyDescent="0.25">
      <c r="B53" t="s">
        <v>519</v>
      </c>
      <c r="C53" s="4">
        <v>45257.635347222225</v>
      </c>
      <c r="D53" t="s">
        <v>130</v>
      </c>
      <c r="E53" t="s">
        <v>10</v>
      </c>
      <c r="F53" t="s">
        <v>11</v>
      </c>
      <c r="G53" t="s">
        <v>39</v>
      </c>
      <c r="H53" t="s">
        <v>131</v>
      </c>
      <c r="I53">
        <v>12</v>
      </c>
      <c r="K53">
        <v>10</v>
      </c>
    </row>
    <row r="54" spans="2:11" x14ac:dyDescent="0.25">
      <c r="B54" t="s">
        <v>519</v>
      </c>
      <c r="C54" s="4">
        <v>45257.635347222225</v>
      </c>
      <c r="D54" t="s">
        <v>132</v>
      </c>
      <c r="E54" t="s">
        <v>10</v>
      </c>
      <c r="F54" t="s">
        <v>11</v>
      </c>
      <c r="G54" t="s">
        <v>39</v>
      </c>
      <c r="H54" t="s">
        <v>133</v>
      </c>
      <c r="I54">
        <v>2</v>
      </c>
      <c r="K54">
        <v>10</v>
      </c>
    </row>
    <row r="55" spans="2:11" x14ac:dyDescent="0.25">
      <c r="B55" t="s">
        <v>519</v>
      </c>
      <c r="C55" s="4">
        <v>45257.635347222225</v>
      </c>
      <c r="D55" t="s">
        <v>51</v>
      </c>
      <c r="E55" t="s">
        <v>10</v>
      </c>
      <c r="F55" t="s">
        <v>11</v>
      </c>
      <c r="G55" t="s">
        <v>39</v>
      </c>
      <c r="H55" t="s">
        <v>52</v>
      </c>
      <c r="I55">
        <v>31</v>
      </c>
      <c r="K55">
        <v>10</v>
      </c>
    </row>
    <row r="56" spans="2:11" x14ac:dyDescent="0.25">
      <c r="B56" t="s">
        <v>519</v>
      </c>
      <c r="C56" s="4">
        <v>45257.635347222225</v>
      </c>
      <c r="D56" t="s">
        <v>53</v>
      </c>
      <c r="E56" t="s">
        <v>10</v>
      </c>
      <c r="F56" t="s">
        <v>11</v>
      </c>
      <c r="H56" t="s">
        <v>54</v>
      </c>
      <c r="I56">
        <v>31</v>
      </c>
      <c r="K56">
        <v>10</v>
      </c>
    </row>
    <row r="57" spans="2:11" x14ac:dyDescent="0.25">
      <c r="B57" t="s">
        <v>519</v>
      </c>
      <c r="C57" s="4">
        <v>45257.635347222225</v>
      </c>
      <c r="D57" t="s">
        <v>55</v>
      </c>
      <c r="E57" t="s">
        <v>10</v>
      </c>
      <c r="F57" t="s">
        <v>11</v>
      </c>
      <c r="H57" t="s">
        <v>56</v>
      </c>
      <c r="I57">
        <v>32</v>
      </c>
      <c r="K57">
        <v>10</v>
      </c>
    </row>
    <row r="58" spans="2:11" x14ac:dyDescent="0.25">
      <c r="B58" t="s">
        <v>519</v>
      </c>
      <c r="C58" s="4">
        <v>45257.635347222225</v>
      </c>
      <c r="D58" t="s">
        <v>57</v>
      </c>
      <c r="E58" t="s">
        <v>10</v>
      </c>
      <c r="F58" t="s">
        <v>11</v>
      </c>
      <c r="H58" t="s">
        <v>58</v>
      </c>
      <c r="I58">
        <v>1</v>
      </c>
      <c r="K58">
        <v>10</v>
      </c>
    </row>
    <row r="59" spans="2:11" x14ac:dyDescent="0.25">
      <c r="B59" t="s">
        <v>519</v>
      </c>
      <c r="C59" s="4">
        <v>45257.635347222225</v>
      </c>
      <c r="D59" t="s">
        <v>59</v>
      </c>
      <c r="E59" t="s">
        <v>10</v>
      </c>
      <c r="F59" t="s">
        <v>11</v>
      </c>
      <c r="H59" t="s">
        <v>60</v>
      </c>
      <c r="I59">
        <v>1</v>
      </c>
      <c r="K59">
        <v>10</v>
      </c>
    </row>
    <row r="60" spans="2:11" x14ac:dyDescent="0.25">
      <c r="B60" t="s">
        <v>519</v>
      </c>
      <c r="C60" s="4">
        <v>45257.635347222225</v>
      </c>
      <c r="D60" t="s">
        <v>61</v>
      </c>
      <c r="E60" t="s">
        <v>10</v>
      </c>
      <c r="F60" t="s">
        <v>11</v>
      </c>
      <c r="G60" t="s">
        <v>62</v>
      </c>
      <c r="H60" t="s">
        <v>63</v>
      </c>
      <c r="I60">
        <v>12</v>
      </c>
      <c r="K60">
        <v>10</v>
      </c>
    </row>
    <row r="61" spans="2:11" x14ac:dyDescent="0.25">
      <c r="B61" t="s">
        <v>519</v>
      </c>
      <c r="C61" s="4">
        <v>45257.635347222225</v>
      </c>
      <c r="D61" t="s">
        <v>67</v>
      </c>
      <c r="E61" t="s">
        <v>10</v>
      </c>
      <c r="F61" t="s">
        <v>11</v>
      </c>
      <c r="G61" t="s">
        <v>62</v>
      </c>
      <c r="H61" t="s">
        <v>68</v>
      </c>
      <c r="I61">
        <v>40</v>
      </c>
      <c r="K61">
        <v>10</v>
      </c>
    </row>
    <row r="62" spans="2:11" x14ac:dyDescent="0.25">
      <c r="B62" t="s">
        <v>519</v>
      </c>
      <c r="C62" s="4">
        <v>45257.635347222225</v>
      </c>
      <c r="D62" t="s">
        <v>69</v>
      </c>
      <c r="E62" t="s">
        <v>10</v>
      </c>
      <c r="F62" t="s">
        <v>11</v>
      </c>
      <c r="G62" t="s">
        <v>62</v>
      </c>
      <c r="H62" t="s">
        <v>70</v>
      </c>
      <c r="I62">
        <v>20</v>
      </c>
      <c r="K62">
        <v>10</v>
      </c>
    </row>
    <row r="63" spans="2:11" x14ac:dyDescent="0.25">
      <c r="B63" t="s">
        <v>519</v>
      </c>
      <c r="C63" s="4">
        <v>45257.635347222225</v>
      </c>
      <c r="D63" t="s">
        <v>71</v>
      </c>
      <c r="E63" t="s">
        <v>10</v>
      </c>
      <c r="F63" t="s">
        <v>11</v>
      </c>
      <c r="G63" t="s">
        <v>36</v>
      </c>
      <c r="H63" t="s">
        <v>72</v>
      </c>
      <c r="I63">
        <v>175</v>
      </c>
      <c r="K63">
        <v>10</v>
      </c>
    </row>
    <row r="64" spans="2:11" x14ac:dyDescent="0.25">
      <c r="B64" t="s">
        <v>519</v>
      </c>
      <c r="C64" s="4">
        <v>45257.635347222225</v>
      </c>
      <c r="D64" t="s">
        <v>73</v>
      </c>
      <c r="E64" t="s">
        <v>10</v>
      </c>
      <c r="F64" t="s">
        <v>11</v>
      </c>
      <c r="G64" t="s">
        <v>62</v>
      </c>
      <c r="H64" t="s">
        <v>74</v>
      </c>
      <c r="I64">
        <v>49</v>
      </c>
      <c r="K64">
        <v>10</v>
      </c>
    </row>
    <row r="65" spans="2:11" x14ac:dyDescent="0.25">
      <c r="B65" t="s">
        <v>519</v>
      </c>
      <c r="C65" s="4">
        <v>45257.635347222225</v>
      </c>
      <c r="D65" t="s">
        <v>75</v>
      </c>
      <c r="E65" t="s">
        <v>10</v>
      </c>
      <c r="F65" t="s">
        <v>32</v>
      </c>
      <c r="G65" t="s">
        <v>76</v>
      </c>
      <c r="H65" t="s">
        <v>77</v>
      </c>
      <c r="I65">
        <v>1</v>
      </c>
      <c r="K65">
        <v>10</v>
      </c>
    </row>
    <row r="66" spans="2:11" x14ac:dyDescent="0.25">
      <c r="B66" t="s">
        <v>519</v>
      </c>
      <c r="C66" s="4">
        <v>45257.635347222225</v>
      </c>
      <c r="D66" t="s">
        <v>78</v>
      </c>
      <c r="E66" t="s">
        <v>10</v>
      </c>
      <c r="F66" t="s">
        <v>32</v>
      </c>
      <c r="G66" t="s">
        <v>79</v>
      </c>
      <c r="H66" t="s">
        <v>80</v>
      </c>
      <c r="I66">
        <v>32</v>
      </c>
      <c r="K66">
        <v>10</v>
      </c>
    </row>
    <row r="67" spans="2:11" x14ac:dyDescent="0.25">
      <c r="B67" t="s">
        <v>519</v>
      </c>
      <c r="C67" s="4">
        <v>45257.635347222225</v>
      </c>
      <c r="D67" t="s">
        <v>119</v>
      </c>
      <c r="E67" t="s">
        <v>15</v>
      </c>
      <c r="F67" t="s">
        <v>22</v>
      </c>
      <c r="G67" t="s">
        <v>120</v>
      </c>
      <c r="H67" t="s">
        <v>134</v>
      </c>
      <c r="I67">
        <v>2</v>
      </c>
      <c r="K67">
        <v>10</v>
      </c>
    </row>
    <row r="68" spans="2:11" x14ac:dyDescent="0.25">
      <c r="B68" t="s">
        <v>519</v>
      </c>
      <c r="C68" s="4">
        <v>45257.635347222225</v>
      </c>
      <c r="D68" t="s">
        <v>83</v>
      </c>
      <c r="E68" t="s">
        <v>10</v>
      </c>
      <c r="F68" t="s">
        <v>11</v>
      </c>
      <c r="G68" t="s">
        <v>84</v>
      </c>
      <c r="H68" t="s">
        <v>85</v>
      </c>
      <c r="I68">
        <v>1</v>
      </c>
      <c r="K68">
        <v>10</v>
      </c>
    </row>
    <row r="69" spans="2:11" x14ac:dyDescent="0.25">
      <c r="B69" t="s">
        <v>519</v>
      </c>
      <c r="C69" s="4">
        <v>45257.635347222225</v>
      </c>
      <c r="D69" t="s">
        <v>86</v>
      </c>
      <c r="E69" t="s">
        <v>10</v>
      </c>
      <c r="F69" t="s">
        <v>32</v>
      </c>
      <c r="G69" t="s">
        <v>87</v>
      </c>
      <c r="H69" t="s">
        <v>88</v>
      </c>
      <c r="I69">
        <v>1</v>
      </c>
      <c r="K69">
        <v>10</v>
      </c>
    </row>
    <row r="70" spans="2:11" x14ac:dyDescent="0.25">
      <c r="B70" t="s">
        <v>519</v>
      </c>
      <c r="C70" s="4">
        <v>45257.635347222225</v>
      </c>
      <c r="D70" t="s">
        <v>135</v>
      </c>
      <c r="E70" t="s">
        <v>10</v>
      </c>
      <c r="F70" t="s">
        <v>32</v>
      </c>
      <c r="G70" t="s">
        <v>39</v>
      </c>
      <c r="H70" t="s">
        <v>136</v>
      </c>
      <c r="I70">
        <v>1</v>
      </c>
      <c r="K70">
        <v>10</v>
      </c>
    </row>
    <row r="71" spans="2:11" x14ac:dyDescent="0.25">
      <c r="B71" t="s">
        <v>519</v>
      </c>
      <c r="C71" s="4">
        <v>45257.635347222225</v>
      </c>
      <c r="D71" t="s">
        <v>89</v>
      </c>
      <c r="E71" t="s">
        <v>10</v>
      </c>
      <c r="F71" t="s">
        <v>32</v>
      </c>
      <c r="G71" t="s">
        <v>39</v>
      </c>
      <c r="H71" t="s">
        <v>90</v>
      </c>
      <c r="I71">
        <v>1</v>
      </c>
      <c r="K71">
        <v>10</v>
      </c>
    </row>
    <row r="72" spans="2:11" x14ac:dyDescent="0.25">
      <c r="B72" t="s">
        <v>519</v>
      </c>
      <c r="C72" s="4">
        <v>45257.635347222225</v>
      </c>
      <c r="D72" t="s">
        <v>91</v>
      </c>
      <c r="E72" t="s">
        <v>10</v>
      </c>
      <c r="F72" t="s">
        <v>32</v>
      </c>
      <c r="G72" t="s">
        <v>39</v>
      </c>
      <c r="H72" t="s">
        <v>92</v>
      </c>
      <c r="I72">
        <v>1</v>
      </c>
      <c r="K72">
        <v>10</v>
      </c>
    </row>
    <row r="73" spans="2:11" x14ac:dyDescent="0.25">
      <c r="B73" t="s">
        <v>519</v>
      </c>
      <c r="C73" s="4">
        <v>45257.635347222225</v>
      </c>
      <c r="D73" t="s">
        <v>93</v>
      </c>
      <c r="E73" t="s">
        <v>10</v>
      </c>
      <c r="F73" t="s">
        <v>32</v>
      </c>
      <c r="G73" t="s">
        <v>87</v>
      </c>
      <c r="H73" t="s">
        <v>94</v>
      </c>
      <c r="I73">
        <v>2</v>
      </c>
      <c r="K73">
        <v>10</v>
      </c>
    </row>
    <row r="74" spans="2:11" x14ac:dyDescent="0.25">
      <c r="B74" t="s">
        <v>519</v>
      </c>
      <c r="C74" s="4">
        <v>45257.635347222225</v>
      </c>
      <c r="D74" t="s">
        <v>95</v>
      </c>
      <c r="E74" t="s">
        <v>10</v>
      </c>
      <c r="F74" t="s">
        <v>32</v>
      </c>
      <c r="G74" t="s">
        <v>39</v>
      </c>
      <c r="H74" t="s">
        <v>96</v>
      </c>
      <c r="I74">
        <v>2</v>
      </c>
      <c r="K74">
        <v>10</v>
      </c>
    </row>
    <row r="75" spans="2:11" x14ac:dyDescent="0.25">
      <c r="B75" t="s">
        <v>519</v>
      </c>
      <c r="C75" s="4">
        <v>45257.635347222225</v>
      </c>
      <c r="D75" t="s">
        <v>97</v>
      </c>
      <c r="E75" t="s">
        <v>10</v>
      </c>
      <c r="F75" t="s">
        <v>32</v>
      </c>
      <c r="G75" t="s">
        <v>39</v>
      </c>
      <c r="H75" t="s">
        <v>98</v>
      </c>
      <c r="I75">
        <v>2</v>
      </c>
      <c r="K75">
        <v>10</v>
      </c>
    </row>
    <row r="76" spans="2:11" x14ac:dyDescent="0.25">
      <c r="B76" t="s">
        <v>519</v>
      </c>
      <c r="C76" s="4">
        <v>45257.635347222225</v>
      </c>
      <c r="D76" t="s">
        <v>99</v>
      </c>
      <c r="E76" t="s">
        <v>10</v>
      </c>
      <c r="F76" t="s">
        <v>32</v>
      </c>
      <c r="G76" t="s">
        <v>39</v>
      </c>
      <c r="H76" t="s">
        <v>100</v>
      </c>
      <c r="I76">
        <v>227</v>
      </c>
      <c r="K76">
        <v>10</v>
      </c>
    </row>
    <row r="77" spans="2:11" x14ac:dyDescent="0.25">
      <c r="B77" t="s">
        <v>519</v>
      </c>
      <c r="C77" s="4">
        <v>45257.635347222225</v>
      </c>
      <c r="D77" t="s">
        <v>101</v>
      </c>
      <c r="E77" t="s">
        <v>10</v>
      </c>
      <c r="F77" t="s">
        <v>32</v>
      </c>
      <c r="G77" t="s">
        <v>39</v>
      </c>
      <c r="H77" t="s">
        <v>102</v>
      </c>
      <c r="I77">
        <v>57</v>
      </c>
      <c r="K77">
        <v>10</v>
      </c>
    </row>
  </sheetData>
  <hyperlinks>
    <hyperlink ref="A2" location="'Síntese Resultados'!A1" display="Voltar para a página Síntese de Resultados" xr:uid="{B7CEC7C7-B39C-44A1-A479-B62615BB30F7}"/>
  </hyperlinks>
  <pageMargins left="0.7" right="0.7" top="0.75" bottom="0.75" header="0.3" footer="0.3"/>
  <drawing r:id="rId1"/>
  <tableParts count="1">
    <tablePart r:id="rId2"/>
  </tablePart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4475A-19DA-49EB-8BBE-45A2CB127268}">
  <dimension ref="A2:K77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523</v>
      </c>
      <c r="C41" s="4">
        <v>45257.639525462961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523</v>
      </c>
      <c r="C42" s="4">
        <v>45257.639525462961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523</v>
      </c>
      <c r="C43" s="4">
        <v>45257.639525462961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523</v>
      </c>
      <c r="C44" s="4">
        <v>45257.639525462961</v>
      </c>
      <c r="D44" t="s">
        <v>21</v>
      </c>
      <c r="E44" t="s">
        <v>15</v>
      </c>
      <c r="F44" t="s">
        <v>22</v>
      </c>
      <c r="G44" t="s">
        <v>23</v>
      </c>
      <c r="H44" t="s">
        <v>126</v>
      </c>
      <c r="I44">
        <v>1</v>
      </c>
      <c r="K44">
        <v>10</v>
      </c>
    </row>
    <row r="45" spans="2:11" x14ac:dyDescent="0.25">
      <c r="B45" t="s">
        <v>523</v>
      </c>
      <c r="C45" s="4">
        <v>45257.639525462961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523</v>
      </c>
      <c r="C46" s="4">
        <v>45257.639525462961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523</v>
      </c>
      <c r="C47" s="4">
        <v>45257.639525462961</v>
      </c>
      <c r="D47" t="s">
        <v>31</v>
      </c>
      <c r="E47" t="s">
        <v>15</v>
      </c>
      <c r="F47" t="s">
        <v>32</v>
      </c>
      <c r="G47" t="s">
        <v>33</v>
      </c>
      <c r="H47" t="s">
        <v>196</v>
      </c>
      <c r="I47">
        <v>200</v>
      </c>
      <c r="K47">
        <v>10</v>
      </c>
    </row>
    <row r="48" spans="2:11" x14ac:dyDescent="0.25">
      <c r="B48" t="s">
        <v>523</v>
      </c>
      <c r="C48" s="4">
        <v>45257.639525462961</v>
      </c>
      <c r="D48" t="s">
        <v>35</v>
      </c>
      <c r="E48" t="s">
        <v>15</v>
      </c>
      <c r="F48" t="s">
        <v>11</v>
      </c>
      <c r="G48" t="s">
        <v>36</v>
      </c>
      <c r="H48" t="s">
        <v>117</v>
      </c>
      <c r="I48">
        <v>23</v>
      </c>
      <c r="K48">
        <v>10</v>
      </c>
    </row>
    <row r="49" spans="2:11" x14ac:dyDescent="0.25">
      <c r="B49" t="s">
        <v>523</v>
      </c>
      <c r="C49" s="4">
        <v>45257.639525462961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523</v>
      </c>
      <c r="C50" s="4">
        <v>45257.639525462961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523</v>
      </c>
      <c r="C51" s="4">
        <v>45257.639525462961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526</v>
      </c>
      <c r="K51">
        <v>10</v>
      </c>
    </row>
    <row r="52" spans="2:11" x14ac:dyDescent="0.25">
      <c r="B52" t="s">
        <v>523</v>
      </c>
      <c r="C52" s="4">
        <v>45257.639525462961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1</v>
      </c>
      <c r="K52">
        <v>10</v>
      </c>
    </row>
    <row r="53" spans="2:11" x14ac:dyDescent="0.25">
      <c r="B53" t="s">
        <v>523</v>
      </c>
      <c r="C53" s="4">
        <v>45257.639525462961</v>
      </c>
      <c r="D53" t="s">
        <v>130</v>
      </c>
      <c r="E53" t="s">
        <v>10</v>
      </c>
      <c r="F53" t="s">
        <v>11</v>
      </c>
      <c r="G53" t="s">
        <v>39</v>
      </c>
      <c r="H53" t="s">
        <v>131</v>
      </c>
      <c r="I53">
        <v>7</v>
      </c>
      <c r="K53">
        <v>10</v>
      </c>
    </row>
    <row r="54" spans="2:11" x14ac:dyDescent="0.25">
      <c r="B54" t="s">
        <v>523</v>
      </c>
      <c r="C54" s="4">
        <v>45257.639525462961</v>
      </c>
      <c r="D54" t="s">
        <v>132</v>
      </c>
      <c r="E54" t="s">
        <v>10</v>
      </c>
      <c r="F54" t="s">
        <v>11</v>
      </c>
      <c r="G54" t="s">
        <v>39</v>
      </c>
      <c r="H54" t="s">
        <v>133</v>
      </c>
      <c r="I54">
        <v>2</v>
      </c>
      <c r="K54">
        <v>10</v>
      </c>
    </row>
    <row r="55" spans="2:11" x14ac:dyDescent="0.25">
      <c r="B55" t="s">
        <v>523</v>
      </c>
      <c r="C55" s="4">
        <v>45257.639525462961</v>
      </c>
      <c r="D55" t="s">
        <v>51</v>
      </c>
      <c r="E55" t="s">
        <v>10</v>
      </c>
      <c r="F55" t="s">
        <v>11</v>
      </c>
      <c r="G55" t="s">
        <v>39</v>
      </c>
      <c r="H55" t="s">
        <v>52</v>
      </c>
      <c r="I55">
        <v>21</v>
      </c>
      <c r="K55">
        <v>10</v>
      </c>
    </row>
    <row r="56" spans="2:11" x14ac:dyDescent="0.25">
      <c r="B56" t="s">
        <v>523</v>
      </c>
      <c r="C56" s="4">
        <v>45257.639525462961</v>
      </c>
      <c r="D56" t="s">
        <v>53</v>
      </c>
      <c r="E56" t="s">
        <v>10</v>
      </c>
      <c r="F56" t="s">
        <v>11</v>
      </c>
      <c r="H56" t="s">
        <v>54</v>
      </c>
      <c r="I56">
        <v>21</v>
      </c>
      <c r="K56">
        <v>10</v>
      </c>
    </row>
    <row r="57" spans="2:11" x14ac:dyDescent="0.25">
      <c r="B57" t="s">
        <v>523</v>
      </c>
      <c r="C57" s="4">
        <v>45257.639525462961</v>
      </c>
      <c r="D57" t="s">
        <v>55</v>
      </c>
      <c r="E57" t="s">
        <v>10</v>
      </c>
      <c r="F57" t="s">
        <v>11</v>
      </c>
      <c r="H57" t="s">
        <v>56</v>
      </c>
      <c r="I57">
        <v>22</v>
      </c>
      <c r="K57">
        <v>10</v>
      </c>
    </row>
    <row r="58" spans="2:11" x14ac:dyDescent="0.25">
      <c r="B58" t="s">
        <v>523</v>
      </c>
      <c r="C58" s="4">
        <v>45257.639525462961</v>
      </c>
      <c r="D58" t="s">
        <v>57</v>
      </c>
      <c r="E58" t="s">
        <v>10</v>
      </c>
      <c r="F58" t="s">
        <v>11</v>
      </c>
      <c r="H58" t="s">
        <v>58</v>
      </c>
      <c r="I58">
        <v>1</v>
      </c>
      <c r="K58">
        <v>10</v>
      </c>
    </row>
    <row r="59" spans="2:11" x14ac:dyDescent="0.25">
      <c r="B59" t="s">
        <v>523</v>
      </c>
      <c r="C59" s="4">
        <v>45257.639525462961</v>
      </c>
      <c r="D59" t="s">
        <v>59</v>
      </c>
      <c r="E59" t="s">
        <v>10</v>
      </c>
      <c r="F59" t="s">
        <v>11</v>
      </c>
      <c r="H59" t="s">
        <v>60</v>
      </c>
      <c r="I59">
        <v>1</v>
      </c>
      <c r="K59">
        <v>10</v>
      </c>
    </row>
    <row r="60" spans="2:11" x14ac:dyDescent="0.25">
      <c r="B60" t="s">
        <v>523</v>
      </c>
      <c r="C60" s="4">
        <v>45257.639525462961</v>
      </c>
      <c r="D60" t="s">
        <v>61</v>
      </c>
      <c r="E60" t="s">
        <v>10</v>
      </c>
      <c r="F60" t="s">
        <v>11</v>
      </c>
      <c r="G60" t="s">
        <v>62</v>
      </c>
      <c r="H60" t="s">
        <v>63</v>
      </c>
      <c r="I60">
        <v>7</v>
      </c>
      <c r="K60">
        <v>10</v>
      </c>
    </row>
    <row r="61" spans="2:11" x14ac:dyDescent="0.25">
      <c r="B61" t="s">
        <v>523</v>
      </c>
      <c r="C61" s="4">
        <v>45257.639525462961</v>
      </c>
      <c r="D61" t="s">
        <v>67</v>
      </c>
      <c r="E61" t="s">
        <v>10</v>
      </c>
      <c r="F61" t="s">
        <v>11</v>
      </c>
      <c r="G61" t="s">
        <v>62</v>
      </c>
      <c r="H61" t="s">
        <v>68</v>
      </c>
      <c r="I61">
        <v>34</v>
      </c>
      <c r="K61">
        <v>10</v>
      </c>
    </row>
    <row r="62" spans="2:11" x14ac:dyDescent="0.25">
      <c r="B62" t="s">
        <v>523</v>
      </c>
      <c r="C62" s="4">
        <v>45257.639525462961</v>
      </c>
      <c r="D62" t="s">
        <v>69</v>
      </c>
      <c r="E62" t="s">
        <v>10</v>
      </c>
      <c r="F62" t="s">
        <v>11</v>
      </c>
      <c r="G62" t="s">
        <v>62</v>
      </c>
      <c r="H62" t="s">
        <v>70</v>
      </c>
      <c r="I62">
        <v>15</v>
      </c>
      <c r="K62">
        <v>10</v>
      </c>
    </row>
    <row r="63" spans="2:11" x14ac:dyDescent="0.25">
      <c r="B63" t="s">
        <v>523</v>
      </c>
      <c r="C63" s="4">
        <v>45257.639525462961</v>
      </c>
      <c r="D63" t="s">
        <v>71</v>
      </c>
      <c r="E63" t="s">
        <v>10</v>
      </c>
      <c r="F63" t="s">
        <v>11</v>
      </c>
      <c r="G63" t="s">
        <v>36</v>
      </c>
      <c r="H63" t="s">
        <v>72</v>
      </c>
      <c r="I63">
        <v>164</v>
      </c>
      <c r="K63">
        <v>10</v>
      </c>
    </row>
    <row r="64" spans="2:11" x14ac:dyDescent="0.25">
      <c r="B64" t="s">
        <v>523</v>
      </c>
      <c r="C64" s="4">
        <v>45257.639525462961</v>
      </c>
      <c r="D64" t="s">
        <v>73</v>
      </c>
      <c r="E64" t="s">
        <v>10</v>
      </c>
      <c r="F64" t="s">
        <v>11</v>
      </c>
      <c r="G64" t="s">
        <v>62</v>
      </c>
      <c r="H64" t="s">
        <v>74</v>
      </c>
      <c r="I64">
        <v>47</v>
      </c>
      <c r="K64">
        <v>10</v>
      </c>
    </row>
    <row r="65" spans="2:11" x14ac:dyDescent="0.25">
      <c r="B65" t="s">
        <v>523</v>
      </c>
      <c r="C65" s="4">
        <v>45257.639525462961</v>
      </c>
      <c r="D65" t="s">
        <v>75</v>
      </c>
      <c r="E65" t="s">
        <v>10</v>
      </c>
      <c r="F65" t="s">
        <v>32</v>
      </c>
      <c r="G65" t="s">
        <v>76</v>
      </c>
      <c r="H65" t="s">
        <v>77</v>
      </c>
      <c r="I65">
        <v>1</v>
      </c>
      <c r="K65">
        <v>10</v>
      </c>
    </row>
    <row r="66" spans="2:11" x14ac:dyDescent="0.25">
      <c r="B66" t="s">
        <v>523</v>
      </c>
      <c r="C66" s="4">
        <v>45257.639525462961</v>
      </c>
      <c r="D66" t="s">
        <v>78</v>
      </c>
      <c r="E66" t="s">
        <v>10</v>
      </c>
      <c r="F66" t="s">
        <v>32</v>
      </c>
      <c r="G66" t="s">
        <v>79</v>
      </c>
      <c r="H66" t="s">
        <v>80</v>
      </c>
      <c r="I66">
        <v>22</v>
      </c>
      <c r="K66">
        <v>10</v>
      </c>
    </row>
    <row r="67" spans="2:11" x14ac:dyDescent="0.25">
      <c r="B67" t="s">
        <v>523</v>
      </c>
      <c r="C67" s="4">
        <v>45257.639525462961</v>
      </c>
      <c r="D67" t="s">
        <v>119</v>
      </c>
      <c r="E67" t="s">
        <v>15</v>
      </c>
      <c r="F67" t="s">
        <v>22</v>
      </c>
      <c r="G67" t="s">
        <v>120</v>
      </c>
      <c r="H67" t="s">
        <v>144</v>
      </c>
      <c r="I67">
        <v>1</v>
      </c>
      <c r="K67">
        <v>10</v>
      </c>
    </row>
    <row r="68" spans="2:11" x14ac:dyDescent="0.25">
      <c r="B68" t="s">
        <v>523</v>
      </c>
      <c r="C68" s="4">
        <v>45257.639525462961</v>
      </c>
      <c r="D68" t="s">
        <v>83</v>
      </c>
      <c r="E68" t="s">
        <v>10</v>
      </c>
      <c r="F68" t="s">
        <v>11</v>
      </c>
      <c r="G68" t="s">
        <v>84</v>
      </c>
      <c r="H68" t="s">
        <v>85</v>
      </c>
      <c r="I68">
        <v>1</v>
      </c>
      <c r="K68">
        <v>10</v>
      </c>
    </row>
    <row r="69" spans="2:11" x14ac:dyDescent="0.25">
      <c r="B69" t="s">
        <v>523</v>
      </c>
      <c r="C69" s="4">
        <v>45257.639525462961</v>
      </c>
      <c r="D69" t="s">
        <v>86</v>
      </c>
      <c r="E69" t="s">
        <v>10</v>
      </c>
      <c r="F69" t="s">
        <v>32</v>
      </c>
      <c r="G69" t="s">
        <v>87</v>
      </c>
      <c r="H69" t="s">
        <v>88</v>
      </c>
      <c r="I69">
        <v>1</v>
      </c>
      <c r="K69">
        <v>10</v>
      </c>
    </row>
    <row r="70" spans="2:11" x14ac:dyDescent="0.25">
      <c r="B70" t="s">
        <v>523</v>
      </c>
      <c r="C70" s="4">
        <v>45257.639525462961</v>
      </c>
      <c r="D70" t="s">
        <v>135</v>
      </c>
      <c r="E70" t="s">
        <v>10</v>
      </c>
      <c r="F70" t="s">
        <v>32</v>
      </c>
      <c r="G70" t="s">
        <v>39</v>
      </c>
      <c r="H70" t="s">
        <v>136</v>
      </c>
      <c r="I70">
        <v>1</v>
      </c>
      <c r="K70">
        <v>10</v>
      </c>
    </row>
    <row r="71" spans="2:11" x14ac:dyDescent="0.25">
      <c r="B71" t="s">
        <v>523</v>
      </c>
      <c r="C71" s="4">
        <v>45257.639525462961</v>
      </c>
      <c r="D71" t="s">
        <v>89</v>
      </c>
      <c r="E71" t="s">
        <v>10</v>
      </c>
      <c r="F71" t="s">
        <v>32</v>
      </c>
      <c r="G71" t="s">
        <v>39</v>
      </c>
      <c r="H71" t="s">
        <v>90</v>
      </c>
      <c r="I71">
        <v>1</v>
      </c>
      <c r="K71">
        <v>10</v>
      </c>
    </row>
    <row r="72" spans="2:11" x14ac:dyDescent="0.25">
      <c r="B72" t="s">
        <v>523</v>
      </c>
      <c r="C72" s="4">
        <v>45257.639525462961</v>
      </c>
      <c r="D72" t="s">
        <v>91</v>
      </c>
      <c r="E72" t="s">
        <v>10</v>
      </c>
      <c r="F72" t="s">
        <v>32</v>
      </c>
      <c r="G72" t="s">
        <v>39</v>
      </c>
      <c r="H72" t="s">
        <v>92</v>
      </c>
      <c r="I72">
        <v>1</v>
      </c>
      <c r="K72">
        <v>10</v>
      </c>
    </row>
    <row r="73" spans="2:11" x14ac:dyDescent="0.25">
      <c r="B73" t="s">
        <v>523</v>
      </c>
      <c r="C73" s="4">
        <v>45257.639525462961</v>
      </c>
      <c r="D73" t="s">
        <v>93</v>
      </c>
      <c r="E73" t="s">
        <v>10</v>
      </c>
      <c r="F73" t="s">
        <v>32</v>
      </c>
      <c r="G73" t="s">
        <v>87</v>
      </c>
      <c r="H73" t="s">
        <v>94</v>
      </c>
      <c r="I73">
        <v>2</v>
      </c>
      <c r="K73">
        <v>10</v>
      </c>
    </row>
    <row r="74" spans="2:11" x14ac:dyDescent="0.25">
      <c r="B74" t="s">
        <v>523</v>
      </c>
      <c r="C74" s="4">
        <v>45257.639525462961</v>
      </c>
      <c r="D74" t="s">
        <v>95</v>
      </c>
      <c r="E74" t="s">
        <v>10</v>
      </c>
      <c r="F74" t="s">
        <v>32</v>
      </c>
      <c r="G74" t="s">
        <v>39</v>
      </c>
      <c r="H74" t="s">
        <v>96</v>
      </c>
      <c r="I74">
        <v>2</v>
      </c>
      <c r="K74">
        <v>10</v>
      </c>
    </row>
    <row r="75" spans="2:11" x14ac:dyDescent="0.25">
      <c r="B75" t="s">
        <v>523</v>
      </c>
      <c r="C75" s="4">
        <v>45257.639525462961</v>
      </c>
      <c r="D75" t="s">
        <v>97</v>
      </c>
      <c r="E75" t="s">
        <v>10</v>
      </c>
      <c r="F75" t="s">
        <v>32</v>
      </c>
      <c r="G75" t="s">
        <v>39</v>
      </c>
      <c r="H75" t="s">
        <v>98</v>
      </c>
      <c r="I75">
        <v>2</v>
      </c>
      <c r="K75">
        <v>10</v>
      </c>
    </row>
    <row r="76" spans="2:11" x14ac:dyDescent="0.25">
      <c r="B76" t="s">
        <v>523</v>
      </c>
      <c r="C76" s="4">
        <v>45257.639525462961</v>
      </c>
      <c r="D76" t="s">
        <v>99</v>
      </c>
      <c r="E76" t="s">
        <v>10</v>
      </c>
      <c r="F76" t="s">
        <v>32</v>
      </c>
      <c r="G76" t="s">
        <v>39</v>
      </c>
      <c r="H76" t="s">
        <v>100</v>
      </c>
      <c r="I76">
        <v>181</v>
      </c>
      <c r="K76">
        <v>10</v>
      </c>
    </row>
    <row r="77" spans="2:11" x14ac:dyDescent="0.25">
      <c r="B77" t="s">
        <v>523</v>
      </c>
      <c r="C77" s="4">
        <v>45257.639525462961</v>
      </c>
      <c r="D77" t="s">
        <v>101</v>
      </c>
      <c r="E77" t="s">
        <v>10</v>
      </c>
      <c r="F77" t="s">
        <v>32</v>
      </c>
      <c r="G77" t="s">
        <v>39</v>
      </c>
      <c r="H77" t="s">
        <v>102</v>
      </c>
      <c r="I77">
        <v>46</v>
      </c>
      <c r="K77">
        <v>10</v>
      </c>
    </row>
  </sheetData>
  <hyperlinks>
    <hyperlink ref="A2" location="'Síntese Resultados'!A1" display="Voltar para a página Síntese de Resultados" xr:uid="{20D91C31-30C0-411E-8650-A07B7353EBD4}"/>
  </hyperlinks>
  <pageMargins left="0.7" right="0.7" top="0.75" bottom="0.75" header="0.3" footer="0.3"/>
  <drawing r:id="rId1"/>
  <tableParts count="1">
    <tablePart r:id="rId2"/>
  </tablePart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F374F-CFCF-45B3-B444-0F2836A608F2}">
  <dimension ref="A2:K77"/>
  <sheetViews>
    <sheetView topLeftCell="A22" workbookViewId="0">
      <selection activeCell="B40" sqref="B40"/>
    </sheetView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527</v>
      </c>
      <c r="C41" s="4">
        <v>45257.650324074071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527</v>
      </c>
      <c r="C42" s="4">
        <v>45257.650324074071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527</v>
      </c>
      <c r="C43" s="4">
        <v>45257.650324074071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527</v>
      </c>
      <c r="C44" s="4">
        <v>45257.650324074071</v>
      </c>
      <c r="D44" t="s">
        <v>21</v>
      </c>
      <c r="E44" t="s">
        <v>15</v>
      </c>
      <c r="F44" t="s">
        <v>22</v>
      </c>
      <c r="G44" t="s">
        <v>23</v>
      </c>
      <c r="H44" t="s">
        <v>126</v>
      </c>
      <c r="I44">
        <v>1</v>
      </c>
      <c r="K44">
        <v>10</v>
      </c>
    </row>
    <row r="45" spans="2:11" x14ac:dyDescent="0.25">
      <c r="B45" t="s">
        <v>527</v>
      </c>
      <c r="C45" s="4">
        <v>45257.650324074071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527</v>
      </c>
      <c r="C46" s="4">
        <v>45257.650324074071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527</v>
      </c>
      <c r="C47" s="4">
        <v>45257.650324074071</v>
      </c>
      <c r="D47" t="s">
        <v>31</v>
      </c>
      <c r="E47" t="s">
        <v>15</v>
      </c>
      <c r="F47" t="s">
        <v>32</v>
      </c>
      <c r="G47" t="s">
        <v>33</v>
      </c>
      <c r="H47" t="s">
        <v>529</v>
      </c>
      <c r="I47">
        <v>345</v>
      </c>
      <c r="K47">
        <v>10</v>
      </c>
    </row>
    <row r="48" spans="2:11" x14ac:dyDescent="0.25">
      <c r="B48" t="s">
        <v>527</v>
      </c>
      <c r="C48" s="4">
        <v>45257.650324074071</v>
      </c>
      <c r="D48" t="s">
        <v>35</v>
      </c>
      <c r="E48" t="s">
        <v>15</v>
      </c>
      <c r="F48" t="s">
        <v>11</v>
      </c>
      <c r="G48" t="s">
        <v>36</v>
      </c>
      <c r="H48" t="s">
        <v>530</v>
      </c>
      <c r="I48">
        <v>17</v>
      </c>
      <c r="K48">
        <v>10</v>
      </c>
    </row>
    <row r="49" spans="2:11" x14ac:dyDescent="0.25">
      <c r="B49" t="s">
        <v>527</v>
      </c>
      <c r="C49" s="4">
        <v>45257.650324074071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527</v>
      </c>
      <c r="C50" s="4">
        <v>45257.650324074071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527</v>
      </c>
      <c r="C51" s="4">
        <v>45257.650324074071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531</v>
      </c>
      <c r="K51">
        <v>10</v>
      </c>
    </row>
    <row r="52" spans="2:11" x14ac:dyDescent="0.25">
      <c r="B52" t="s">
        <v>527</v>
      </c>
      <c r="C52" s="4">
        <v>45257.650324074071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1</v>
      </c>
      <c r="K52">
        <v>10</v>
      </c>
    </row>
    <row r="53" spans="2:11" x14ac:dyDescent="0.25">
      <c r="B53" t="s">
        <v>527</v>
      </c>
      <c r="C53" s="4">
        <v>45257.650324074071</v>
      </c>
      <c r="D53" t="s">
        <v>130</v>
      </c>
      <c r="E53" t="s">
        <v>10</v>
      </c>
      <c r="F53" t="s">
        <v>11</v>
      </c>
      <c r="G53" t="s">
        <v>39</v>
      </c>
      <c r="H53" t="s">
        <v>131</v>
      </c>
      <c r="I53">
        <v>8</v>
      </c>
      <c r="K53">
        <v>10</v>
      </c>
    </row>
    <row r="54" spans="2:11" x14ac:dyDescent="0.25">
      <c r="B54" t="s">
        <v>527</v>
      </c>
      <c r="C54" s="4">
        <v>45257.650324074071</v>
      </c>
      <c r="D54" t="s">
        <v>132</v>
      </c>
      <c r="E54" t="s">
        <v>10</v>
      </c>
      <c r="F54" t="s">
        <v>11</v>
      </c>
      <c r="G54" t="s">
        <v>39</v>
      </c>
      <c r="H54" t="s">
        <v>133</v>
      </c>
      <c r="I54">
        <v>2</v>
      </c>
      <c r="K54">
        <v>10</v>
      </c>
    </row>
    <row r="55" spans="2:11" x14ac:dyDescent="0.25">
      <c r="B55" t="s">
        <v>527</v>
      </c>
      <c r="C55" s="4">
        <v>45257.650324074071</v>
      </c>
      <c r="D55" t="s">
        <v>51</v>
      </c>
      <c r="E55" t="s">
        <v>10</v>
      </c>
      <c r="F55" t="s">
        <v>11</v>
      </c>
      <c r="G55" t="s">
        <v>39</v>
      </c>
      <c r="H55" t="s">
        <v>52</v>
      </c>
      <c r="I55">
        <v>23</v>
      </c>
      <c r="K55">
        <v>10</v>
      </c>
    </row>
    <row r="56" spans="2:11" x14ac:dyDescent="0.25">
      <c r="B56" t="s">
        <v>527</v>
      </c>
      <c r="C56" s="4">
        <v>45257.650324074071</v>
      </c>
      <c r="D56" t="s">
        <v>53</v>
      </c>
      <c r="E56" t="s">
        <v>10</v>
      </c>
      <c r="F56" t="s">
        <v>11</v>
      </c>
      <c r="H56" t="s">
        <v>54</v>
      </c>
      <c r="I56">
        <v>23</v>
      </c>
      <c r="K56">
        <v>10</v>
      </c>
    </row>
    <row r="57" spans="2:11" x14ac:dyDescent="0.25">
      <c r="B57" t="s">
        <v>527</v>
      </c>
      <c r="C57" s="4">
        <v>45257.650324074071</v>
      </c>
      <c r="D57" t="s">
        <v>55</v>
      </c>
      <c r="E57" t="s">
        <v>10</v>
      </c>
      <c r="F57" t="s">
        <v>11</v>
      </c>
      <c r="H57" t="s">
        <v>56</v>
      </c>
      <c r="I57">
        <v>24</v>
      </c>
      <c r="K57">
        <v>10</v>
      </c>
    </row>
    <row r="58" spans="2:11" x14ac:dyDescent="0.25">
      <c r="B58" t="s">
        <v>527</v>
      </c>
      <c r="C58" s="4">
        <v>45257.650324074071</v>
      </c>
      <c r="D58" t="s">
        <v>57</v>
      </c>
      <c r="E58" t="s">
        <v>10</v>
      </c>
      <c r="F58" t="s">
        <v>11</v>
      </c>
      <c r="H58" t="s">
        <v>58</v>
      </c>
      <c r="I58">
        <v>1</v>
      </c>
      <c r="K58">
        <v>10</v>
      </c>
    </row>
    <row r="59" spans="2:11" x14ac:dyDescent="0.25">
      <c r="B59" t="s">
        <v>527</v>
      </c>
      <c r="C59" s="4">
        <v>45257.650324074071</v>
      </c>
      <c r="D59" t="s">
        <v>59</v>
      </c>
      <c r="E59" t="s">
        <v>10</v>
      </c>
      <c r="F59" t="s">
        <v>11</v>
      </c>
      <c r="H59" t="s">
        <v>60</v>
      </c>
      <c r="I59">
        <v>1</v>
      </c>
      <c r="K59">
        <v>10</v>
      </c>
    </row>
    <row r="60" spans="2:11" x14ac:dyDescent="0.25">
      <c r="B60" t="s">
        <v>527</v>
      </c>
      <c r="C60" s="4">
        <v>45257.650324074071</v>
      </c>
      <c r="D60" t="s">
        <v>61</v>
      </c>
      <c r="E60" t="s">
        <v>10</v>
      </c>
      <c r="F60" t="s">
        <v>11</v>
      </c>
      <c r="G60" t="s">
        <v>62</v>
      </c>
      <c r="H60" t="s">
        <v>63</v>
      </c>
      <c r="I60">
        <v>8</v>
      </c>
      <c r="K60">
        <v>10</v>
      </c>
    </row>
    <row r="61" spans="2:11" x14ac:dyDescent="0.25">
      <c r="B61" t="s">
        <v>527</v>
      </c>
      <c r="C61" s="4">
        <v>45257.650324074071</v>
      </c>
      <c r="D61" t="s">
        <v>67</v>
      </c>
      <c r="E61" t="s">
        <v>10</v>
      </c>
      <c r="F61" t="s">
        <v>11</v>
      </c>
      <c r="G61" t="s">
        <v>62</v>
      </c>
      <c r="H61" t="s">
        <v>68</v>
      </c>
      <c r="I61">
        <v>35</v>
      </c>
      <c r="K61">
        <v>10</v>
      </c>
    </row>
    <row r="62" spans="2:11" x14ac:dyDescent="0.25">
      <c r="B62" t="s">
        <v>527</v>
      </c>
      <c r="C62" s="4">
        <v>45257.650324074071</v>
      </c>
      <c r="D62" t="s">
        <v>69</v>
      </c>
      <c r="E62" t="s">
        <v>10</v>
      </c>
      <c r="F62" t="s">
        <v>11</v>
      </c>
      <c r="G62" t="s">
        <v>62</v>
      </c>
      <c r="H62" t="s">
        <v>70</v>
      </c>
      <c r="I62">
        <v>16</v>
      </c>
      <c r="K62">
        <v>10</v>
      </c>
    </row>
    <row r="63" spans="2:11" x14ac:dyDescent="0.25">
      <c r="B63" t="s">
        <v>527</v>
      </c>
      <c r="C63" s="4">
        <v>45257.650324074071</v>
      </c>
      <c r="D63" t="s">
        <v>71</v>
      </c>
      <c r="E63" t="s">
        <v>10</v>
      </c>
      <c r="F63" t="s">
        <v>11</v>
      </c>
      <c r="G63" t="s">
        <v>36</v>
      </c>
      <c r="H63" t="s">
        <v>72</v>
      </c>
      <c r="I63">
        <v>166</v>
      </c>
      <c r="K63">
        <v>10</v>
      </c>
    </row>
    <row r="64" spans="2:11" x14ac:dyDescent="0.25">
      <c r="B64" t="s">
        <v>527</v>
      </c>
      <c r="C64" s="4">
        <v>45257.650324074071</v>
      </c>
      <c r="D64" t="s">
        <v>73</v>
      </c>
      <c r="E64" t="s">
        <v>10</v>
      </c>
      <c r="F64" t="s">
        <v>11</v>
      </c>
      <c r="G64" t="s">
        <v>62</v>
      </c>
      <c r="H64" t="s">
        <v>74</v>
      </c>
      <c r="I64">
        <v>49</v>
      </c>
      <c r="K64">
        <v>10</v>
      </c>
    </row>
    <row r="65" spans="2:11" x14ac:dyDescent="0.25">
      <c r="B65" t="s">
        <v>527</v>
      </c>
      <c r="C65" s="4">
        <v>45257.650324074071</v>
      </c>
      <c r="D65" t="s">
        <v>75</v>
      </c>
      <c r="E65" t="s">
        <v>10</v>
      </c>
      <c r="F65" t="s">
        <v>32</v>
      </c>
      <c r="G65" t="s">
        <v>76</v>
      </c>
      <c r="H65" t="s">
        <v>77</v>
      </c>
      <c r="I65">
        <v>1</v>
      </c>
      <c r="K65">
        <v>10</v>
      </c>
    </row>
    <row r="66" spans="2:11" x14ac:dyDescent="0.25">
      <c r="B66" t="s">
        <v>527</v>
      </c>
      <c r="C66" s="4">
        <v>45257.650324074071</v>
      </c>
      <c r="D66" t="s">
        <v>78</v>
      </c>
      <c r="E66" t="s">
        <v>10</v>
      </c>
      <c r="F66" t="s">
        <v>32</v>
      </c>
      <c r="G66" t="s">
        <v>79</v>
      </c>
      <c r="H66" t="s">
        <v>80</v>
      </c>
      <c r="I66">
        <v>24</v>
      </c>
      <c r="K66">
        <v>10</v>
      </c>
    </row>
    <row r="67" spans="2:11" x14ac:dyDescent="0.25">
      <c r="B67" t="s">
        <v>527</v>
      </c>
      <c r="C67" s="4">
        <v>45257.650324074071</v>
      </c>
      <c r="D67" t="s">
        <v>119</v>
      </c>
      <c r="E67" t="s">
        <v>15</v>
      </c>
      <c r="F67" t="s">
        <v>22</v>
      </c>
      <c r="G67" t="s">
        <v>120</v>
      </c>
      <c r="H67" t="s">
        <v>144</v>
      </c>
      <c r="I67">
        <v>1</v>
      </c>
      <c r="K67">
        <v>10</v>
      </c>
    </row>
    <row r="68" spans="2:11" x14ac:dyDescent="0.25">
      <c r="B68" t="s">
        <v>527</v>
      </c>
      <c r="C68" s="4">
        <v>45257.650324074071</v>
      </c>
      <c r="D68" t="s">
        <v>83</v>
      </c>
      <c r="E68" t="s">
        <v>10</v>
      </c>
      <c r="F68" t="s">
        <v>11</v>
      </c>
      <c r="G68" t="s">
        <v>84</v>
      </c>
      <c r="H68" t="s">
        <v>85</v>
      </c>
      <c r="I68">
        <v>1</v>
      </c>
      <c r="K68">
        <v>10</v>
      </c>
    </row>
    <row r="69" spans="2:11" x14ac:dyDescent="0.25">
      <c r="B69" t="s">
        <v>527</v>
      </c>
      <c r="C69" s="4">
        <v>45257.650324074071</v>
      </c>
      <c r="D69" t="s">
        <v>86</v>
      </c>
      <c r="E69" t="s">
        <v>10</v>
      </c>
      <c r="F69" t="s">
        <v>32</v>
      </c>
      <c r="G69" t="s">
        <v>87</v>
      </c>
      <c r="H69" t="s">
        <v>88</v>
      </c>
      <c r="I69">
        <v>1</v>
      </c>
      <c r="K69">
        <v>10</v>
      </c>
    </row>
    <row r="70" spans="2:11" x14ac:dyDescent="0.25">
      <c r="B70" t="s">
        <v>527</v>
      </c>
      <c r="C70" s="4">
        <v>45257.650324074071</v>
      </c>
      <c r="D70" t="s">
        <v>135</v>
      </c>
      <c r="E70" t="s">
        <v>10</v>
      </c>
      <c r="F70" t="s">
        <v>32</v>
      </c>
      <c r="G70" t="s">
        <v>39</v>
      </c>
      <c r="H70" t="s">
        <v>136</v>
      </c>
      <c r="I70">
        <v>1</v>
      </c>
      <c r="K70">
        <v>10</v>
      </c>
    </row>
    <row r="71" spans="2:11" x14ac:dyDescent="0.25">
      <c r="B71" t="s">
        <v>527</v>
      </c>
      <c r="C71" s="4">
        <v>45257.650324074071</v>
      </c>
      <c r="D71" t="s">
        <v>89</v>
      </c>
      <c r="E71" t="s">
        <v>10</v>
      </c>
      <c r="F71" t="s">
        <v>32</v>
      </c>
      <c r="G71" t="s">
        <v>39</v>
      </c>
      <c r="H71" t="s">
        <v>90</v>
      </c>
      <c r="I71">
        <v>1</v>
      </c>
      <c r="K71">
        <v>10</v>
      </c>
    </row>
    <row r="72" spans="2:11" x14ac:dyDescent="0.25">
      <c r="B72" t="s">
        <v>527</v>
      </c>
      <c r="C72" s="4">
        <v>45257.650324074071</v>
      </c>
      <c r="D72" t="s">
        <v>91</v>
      </c>
      <c r="E72" t="s">
        <v>10</v>
      </c>
      <c r="F72" t="s">
        <v>32</v>
      </c>
      <c r="G72" t="s">
        <v>39</v>
      </c>
      <c r="H72" t="s">
        <v>92</v>
      </c>
      <c r="I72">
        <v>1</v>
      </c>
      <c r="K72">
        <v>10</v>
      </c>
    </row>
    <row r="73" spans="2:11" x14ac:dyDescent="0.25">
      <c r="B73" t="s">
        <v>527</v>
      </c>
      <c r="C73" s="4">
        <v>45257.650324074071</v>
      </c>
      <c r="D73" t="s">
        <v>93</v>
      </c>
      <c r="E73" t="s">
        <v>10</v>
      </c>
      <c r="F73" t="s">
        <v>32</v>
      </c>
      <c r="G73" t="s">
        <v>87</v>
      </c>
      <c r="H73" t="s">
        <v>94</v>
      </c>
      <c r="I73">
        <v>2</v>
      </c>
      <c r="K73">
        <v>10</v>
      </c>
    </row>
    <row r="74" spans="2:11" x14ac:dyDescent="0.25">
      <c r="B74" t="s">
        <v>527</v>
      </c>
      <c r="C74" s="4">
        <v>45257.650324074071</v>
      </c>
      <c r="D74" t="s">
        <v>95</v>
      </c>
      <c r="E74" t="s">
        <v>10</v>
      </c>
      <c r="F74" t="s">
        <v>32</v>
      </c>
      <c r="G74" t="s">
        <v>39</v>
      </c>
      <c r="H74" t="s">
        <v>96</v>
      </c>
      <c r="I74">
        <v>2</v>
      </c>
      <c r="K74">
        <v>10</v>
      </c>
    </row>
    <row r="75" spans="2:11" x14ac:dyDescent="0.25">
      <c r="B75" t="s">
        <v>527</v>
      </c>
      <c r="C75" s="4">
        <v>45257.650324074071</v>
      </c>
      <c r="D75" t="s">
        <v>97</v>
      </c>
      <c r="E75" t="s">
        <v>10</v>
      </c>
      <c r="F75" t="s">
        <v>32</v>
      </c>
      <c r="G75" t="s">
        <v>39</v>
      </c>
      <c r="H75" t="s">
        <v>98</v>
      </c>
      <c r="I75">
        <v>2</v>
      </c>
      <c r="K75">
        <v>10</v>
      </c>
    </row>
    <row r="76" spans="2:11" x14ac:dyDescent="0.25">
      <c r="B76" t="s">
        <v>527</v>
      </c>
      <c r="C76" s="4">
        <v>45257.650324074071</v>
      </c>
      <c r="D76" t="s">
        <v>99</v>
      </c>
      <c r="E76" t="s">
        <v>10</v>
      </c>
      <c r="F76" t="s">
        <v>32</v>
      </c>
      <c r="G76" t="s">
        <v>39</v>
      </c>
      <c r="H76" t="s">
        <v>100</v>
      </c>
      <c r="I76">
        <v>213</v>
      </c>
      <c r="K76">
        <v>10</v>
      </c>
    </row>
    <row r="77" spans="2:11" x14ac:dyDescent="0.25">
      <c r="B77" t="s">
        <v>527</v>
      </c>
      <c r="C77" s="4">
        <v>45257.650324074071</v>
      </c>
      <c r="D77" t="s">
        <v>101</v>
      </c>
      <c r="E77" t="s">
        <v>10</v>
      </c>
      <c r="F77" t="s">
        <v>32</v>
      </c>
      <c r="G77" t="s">
        <v>39</v>
      </c>
      <c r="H77" t="s">
        <v>102</v>
      </c>
      <c r="I77">
        <v>57</v>
      </c>
      <c r="K77">
        <v>10</v>
      </c>
    </row>
  </sheetData>
  <hyperlinks>
    <hyperlink ref="A2" location="'Síntese Resultados'!A1" display="Voltar para a página Síntese de Resultados" xr:uid="{54AC2525-45F3-4F44-8A7A-89A8B2886BB4}"/>
  </hyperlinks>
  <pageMargins left="0.7" right="0.7" top="0.75" bottom="0.75" header="0.3" footer="0.3"/>
  <drawing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E2389-D743-403E-BA9E-EC749A9C5B1F}">
  <dimension ref="A2:K76"/>
  <sheetViews>
    <sheetView workbookViewId="0">
      <selection activeCell="A2" sqref="A2"/>
    </sheetView>
  </sheetViews>
  <sheetFormatPr defaultRowHeight="15" x14ac:dyDescent="0.25"/>
  <cols>
    <col min="2" max="2" width="31.7109375" bestFit="1" customWidth="1"/>
    <col min="3" max="3" width="15.85546875" bestFit="1" customWidth="1"/>
    <col min="4" max="4" width="17.7109375" bestFit="1" customWidth="1"/>
    <col min="5" max="5" width="13.85546875" customWidth="1"/>
    <col min="6" max="6" width="23.7109375" customWidth="1"/>
    <col min="7" max="7" width="9.85546875" customWidth="1"/>
    <col min="8" max="8" width="52.8554687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159</v>
      </c>
      <c r="C41" s="4">
        <v>45251.419791666667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159</v>
      </c>
      <c r="C42" s="4">
        <v>45251.419791666667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159</v>
      </c>
      <c r="C43" s="4">
        <v>45251.419791666667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159</v>
      </c>
      <c r="C44" s="4">
        <v>45251.419791666667</v>
      </c>
      <c r="D44" t="s">
        <v>21</v>
      </c>
      <c r="E44" t="s">
        <v>15</v>
      </c>
      <c r="F44" t="s">
        <v>22</v>
      </c>
      <c r="G44" t="s">
        <v>23</v>
      </c>
      <c r="H44" t="s">
        <v>126</v>
      </c>
      <c r="I44">
        <v>1</v>
      </c>
      <c r="K44">
        <v>10</v>
      </c>
    </row>
    <row r="45" spans="2:11" x14ac:dyDescent="0.25">
      <c r="B45" t="s">
        <v>159</v>
      </c>
      <c r="C45" s="4">
        <v>45251.419791666667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159</v>
      </c>
      <c r="C46" s="4">
        <v>45251.419791666667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159</v>
      </c>
      <c r="C47" s="4">
        <v>45251.419791666667</v>
      </c>
      <c r="D47" t="s">
        <v>31</v>
      </c>
      <c r="E47" t="s">
        <v>15</v>
      </c>
      <c r="F47" t="s">
        <v>32</v>
      </c>
      <c r="G47" t="s">
        <v>33</v>
      </c>
      <c r="H47" t="s">
        <v>161</v>
      </c>
      <c r="I47">
        <v>295</v>
      </c>
      <c r="K47">
        <v>10</v>
      </c>
    </row>
    <row r="48" spans="2:11" x14ac:dyDescent="0.25">
      <c r="B48" t="s">
        <v>159</v>
      </c>
      <c r="C48" s="4">
        <v>45251.419791666667</v>
      </c>
      <c r="D48" t="s">
        <v>35</v>
      </c>
      <c r="E48" t="s">
        <v>15</v>
      </c>
      <c r="F48" t="s">
        <v>11</v>
      </c>
      <c r="G48" t="s">
        <v>36</v>
      </c>
      <c r="H48" t="s">
        <v>117</v>
      </c>
      <c r="I48">
        <v>23</v>
      </c>
      <c r="K48">
        <v>10</v>
      </c>
    </row>
    <row r="49" spans="2:11" x14ac:dyDescent="0.25">
      <c r="B49" t="s">
        <v>159</v>
      </c>
      <c r="C49" s="4">
        <v>45251.419791666667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159</v>
      </c>
      <c r="C50" s="4">
        <v>45251.419791666667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159</v>
      </c>
      <c r="C51" s="4">
        <v>45251.419791666667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162</v>
      </c>
      <c r="K51">
        <v>10</v>
      </c>
    </row>
    <row r="52" spans="2:11" x14ac:dyDescent="0.25">
      <c r="B52" t="s">
        <v>159</v>
      </c>
      <c r="C52" s="4">
        <v>45251.419791666667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1</v>
      </c>
      <c r="K52">
        <v>10</v>
      </c>
    </row>
    <row r="53" spans="2:11" x14ac:dyDescent="0.25">
      <c r="B53" t="s">
        <v>159</v>
      </c>
      <c r="C53" s="4">
        <v>45251.419791666667</v>
      </c>
      <c r="D53" t="s">
        <v>130</v>
      </c>
      <c r="E53" t="s">
        <v>10</v>
      </c>
      <c r="F53" t="s">
        <v>11</v>
      </c>
      <c r="G53" t="s">
        <v>39</v>
      </c>
      <c r="H53" t="s">
        <v>131</v>
      </c>
      <c r="I53">
        <v>2</v>
      </c>
      <c r="K53">
        <v>10</v>
      </c>
    </row>
    <row r="54" spans="2:11" x14ac:dyDescent="0.25">
      <c r="B54" t="s">
        <v>159</v>
      </c>
      <c r="C54" s="4">
        <v>45251.419791666667</v>
      </c>
      <c r="D54" t="s">
        <v>132</v>
      </c>
      <c r="E54" t="s">
        <v>10</v>
      </c>
      <c r="F54" t="s">
        <v>11</v>
      </c>
      <c r="G54" t="s">
        <v>39</v>
      </c>
      <c r="H54" t="s">
        <v>133</v>
      </c>
      <c r="I54">
        <v>1</v>
      </c>
      <c r="K54">
        <v>10</v>
      </c>
    </row>
    <row r="55" spans="2:11" x14ac:dyDescent="0.25">
      <c r="B55" t="s">
        <v>159</v>
      </c>
      <c r="C55" s="4">
        <v>45251.419791666667</v>
      </c>
      <c r="D55" t="s">
        <v>51</v>
      </c>
      <c r="E55" t="s">
        <v>10</v>
      </c>
      <c r="F55" t="s">
        <v>11</v>
      </c>
      <c r="G55" t="s">
        <v>39</v>
      </c>
      <c r="H55" t="s">
        <v>52</v>
      </c>
      <c r="I55">
        <v>10</v>
      </c>
      <c r="K55">
        <v>10</v>
      </c>
    </row>
    <row r="56" spans="2:11" x14ac:dyDescent="0.25">
      <c r="B56" t="s">
        <v>159</v>
      </c>
      <c r="C56" s="4">
        <v>45251.419791666667</v>
      </c>
      <c r="D56" t="s">
        <v>53</v>
      </c>
      <c r="E56" t="s">
        <v>10</v>
      </c>
      <c r="F56" t="s">
        <v>11</v>
      </c>
      <c r="H56" t="s">
        <v>54</v>
      </c>
      <c r="I56">
        <v>10</v>
      </c>
      <c r="K56">
        <v>10</v>
      </c>
    </row>
    <row r="57" spans="2:11" x14ac:dyDescent="0.25">
      <c r="B57" t="s">
        <v>159</v>
      </c>
      <c r="C57" s="4">
        <v>45251.419791666667</v>
      </c>
      <c r="D57" t="s">
        <v>55</v>
      </c>
      <c r="E57" t="s">
        <v>10</v>
      </c>
      <c r="F57" t="s">
        <v>11</v>
      </c>
      <c r="H57" t="s">
        <v>56</v>
      </c>
      <c r="I57">
        <v>24</v>
      </c>
      <c r="K57">
        <v>10</v>
      </c>
    </row>
    <row r="58" spans="2:11" x14ac:dyDescent="0.25">
      <c r="B58" t="s">
        <v>159</v>
      </c>
      <c r="C58" s="4">
        <v>45251.419791666667</v>
      </c>
      <c r="D58" t="s">
        <v>57</v>
      </c>
      <c r="E58" t="s">
        <v>10</v>
      </c>
      <c r="F58" t="s">
        <v>11</v>
      </c>
      <c r="H58" t="s">
        <v>58</v>
      </c>
      <c r="I58">
        <v>1</v>
      </c>
      <c r="K58">
        <v>10</v>
      </c>
    </row>
    <row r="59" spans="2:11" x14ac:dyDescent="0.25">
      <c r="B59" t="s">
        <v>159</v>
      </c>
      <c r="C59" s="4">
        <v>45251.419791666667</v>
      </c>
      <c r="D59" t="s">
        <v>59</v>
      </c>
      <c r="E59" t="s">
        <v>10</v>
      </c>
      <c r="F59" t="s">
        <v>11</v>
      </c>
      <c r="H59" t="s">
        <v>60</v>
      </c>
      <c r="I59">
        <v>1</v>
      </c>
      <c r="K59">
        <v>10</v>
      </c>
    </row>
    <row r="60" spans="2:11" x14ac:dyDescent="0.25">
      <c r="B60" t="s">
        <v>159</v>
      </c>
      <c r="C60" s="4">
        <v>45251.419791666667</v>
      </c>
      <c r="D60" t="s">
        <v>61</v>
      </c>
      <c r="E60" t="s">
        <v>10</v>
      </c>
      <c r="F60" t="s">
        <v>11</v>
      </c>
      <c r="G60" t="s">
        <v>62</v>
      </c>
      <c r="H60" t="s">
        <v>63</v>
      </c>
      <c r="I60">
        <v>8</v>
      </c>
      <c r="K60">
        <v>10</v>
      </c>
    </row>
    <row r="61" spans="2:11" x14ac:dyDescent="0.25">
      <c r="B61" t="s">
        <v>159</v>
      </c>
      <c r="C61" s="4">
        <v>45251.419791666667</v>
      </c>
      <c r="D61" t="s">
        <v>67</v>
      </c>
      <c r="E61" t="s">
        <v>10</v>
      </c>
      <c r="F61" t="s">
        <v>11</v>
      </c>
      <c r="G61" t="s">
        <v>62</v>
      </c>
      <c r="H61" t="s">
        <v>68</v>
      </c>
      <c r="I61">
        <v>35</v>
      </c>
      <c r="K61">
        <v>10</v>
      </c>
    </row>
    <row r="62" spans="2:11" x14ac:dyDescent="0.25">
      <c r="B62" t="s">
        <v>159</v>
      </c>
      <c r="C62" s="4">
        <v>45251.419791666667</v>
      </c>
      <c r="D62" t="s">
        <v>69</v>
      </c>
      <c r="E62" t="s">
        <v>10</v>
      </c>
      <c r="F62" t="s">
        <v>11</v>
      </c>
      <c r="G62" t="s">
        <v>62</v>
      </c>
      <c r="H62" t="s">
        <v>70</v>
      </c>
      <c r="I62">
        <v>8</v>
      </c>
      <c r="K62">
        <v>10</v>
      </c>
    </row>
    <row r="63" spans="2:11" x14ac:dyDescent="0.25">
      <c r="B63" t="s">
        <v>159</v>
      </c>
      <c r="C63" s="4">
        <v>45251.419791666667</v>
      </c>
      <c r="D63" t="s">
        <v>71</v>
      </c>
      <c r="E63" t="s">
        <v>10</v>
      </c>
      <c r="F63" t="s">
        <v>11</v>
      </c>
      <c r="G63" t="s">
        <v>36</v>
      </c>
      <c r="H63" t="s">
        <v>72</v>
      </c>
      <c r="I63">
        <v>165</v>
      </c>
      <c r="K63">
        <v>10</v>
      </c>
    </row>
    <row r="64" spans="2:11" x14ac:dyDescent="0.25">
      <c r="B64" t="s">
        <v>159</v>
      </c>
      <c r="C64" s="4">
        <v>45251.419791666667</v>
      </c>
      <c r="D64" t="s">
        <v>73</v>
      </c>
      <c r="E64" t="s">
        <v>10</v>
      </c>
      <c r="F64" t="s">
        <v>11</v>
      </c>
      <c r="G64" t="s">
        <v>62</v>
      </c>
      <c r="H64" t="s">
        <v>74</v>
      </c>
      <c r="I64">
        <v>56</v>
      </c>
      <c r="K64">
        <v>10</v>
      </c>
    </row>
    <row r="65" spans="2:11" x14ac:dyDescent="0.25">
      <c r="B65" t="s">
        <v>159</v>
      </c>
      <c r="C65" s="4">
        <v>45251.419791666667</v>
      </c>
      <c r="D65" t="s">
        <v>75</v>
      </c>
      <c r="E65" t="s">
        <v>10</v>
      </c>
      <c r="F65" t="s">
        <v>32</v>
      </c>
      <c r="G65" t="s">
        <v>76</v>
      </c>
      <c r="H65" t="s">
        <v>77</v>
      </c>
      <c r="I65">
        <v>1</v>
      </c>
      <c r="K65">
        <v>10</v>
      </c>
    </row>
    <row r="66" spans="2:11" x14ac:dyDescent="0.25">
      <c r="B66" t="s">
        <v>159</v>
      </c>
      <c r="C66" s="4">
        <v>45251.419791666667</v>
      </c>
      <c r="D66" t="s">
        <v>78</v>
      </c>
      <c r="E66" t="s">
        <v>10</v>
      </c>
      <c r="F66" t="s">
        <v>32</v>
      </c>
      <c r="G66" t="s">
        <v>79</v>
      </c>
      <c r="H66" t="s">
        <v>80</v>
      </c>
      <c r="I66">
        <v>10</v>
      </c>
      <c r="K66">
        <v>10</v>
      </c>
    </row>
    <row r="67" spans="2:11" x14ac:dyDescent="0.25">
      <c r="B67" t="s">
        <v>159</v>
      </c>
      <c r="C67" s="4">
        <v>45251.419791666667</v>
      </c>
      <c r="D67" t="s">
        <v>83</v>
      </c>
      <c r="E67" t="s">
        <v>10</v>
      </c>
      <c r="F67" t="s">
        <v>11</v>
      </c>
      <c r="G67" t="s">
        <v>84</v>
      </c>
      <c r="H67" t="s">
        <v>85</v>
      </c>
      <c r="I67">
        <v>1</v>
      </c>
      <c r="K67">
        <v>10</v>
      </c>
    </row>
    <row r="68" spans="2:11" x14ac:dyDescent="0.25">
      <c r="B68" t="s">
        <v>159</v>
      </c>
      <c r="C68" s="4">
        <v>45251.419791666667</v>
      </c>
      <c r="D68" t="s">
        <v>86</v>
      </c>
      <c r="E68" t="s">
        <v>10</v>
      </c>
      <c r="F68" t="s">
        <v>32</v>
      </c>
      <c r="G68" t="s">
        <v>87</v>
      </c>
      <c r="H68" t="s">
        <v>88</v>
      </c>
      <c r="I68">
        <v>1</v>
      </c>
      <c r="K68">
        <v>10</v>
      </c>
    </row>
    <row r="69" spans="2:11" x14ac:dyDescent="0.25">
      <c r="B69" t="s">
        <v>159</v>
      </c>
      <c r="C69" s="4">
        <v>45251.419791666667</v>
      </c>
      <c r="D69" t="s">
        <v>135</v>
      </c>
      <c r="E69" t="s">
        <v>10</v>
      </c>
      <c r="F69" t="s">
        <v>32</v>
      </c>
      <c r="G69" t="s">
        <v>39</v>
      </c>
      <c r="H69" t="s">
        <v>136</v>
      </c>
      <c r="I69">
        <v>1</v>
      </c>
      <c r="K69">
        <v>10</v>
      </c>
    </row>
    <row r="70" spans="2:11" x14ac:dyDescent="0.25">
      <c r="B70" t="s">
        <v>159</v>
      </c>
      <c r="C70" s="4">
        <v>45251.419791666667</v>
      </c>
      <c r="D70" t="s">
        <v>89</v>
      </c>
      <c r="E70" t="s">
        <v>10</v>
      </c>
      <c r="F70" t="s">
        <v>32</v>
      </c>
      <c r="G70" t="s">
        <v>39</v>
      </c>
      <c r="H70" t="s">
        <v>90</v>
      </c>
      <c r="I70">
        <v>1</v>
      </c>
      <c r="K70">
        <v>10</v>
      </c>
    </row>
    <row r="71" spans="2:11" x14ac:dyDescent="0.25">
      <c r="B71" t="s">
        <v>159</v>
      </c>
      <c r="C71" s="4">
        <v>45251.419791666667</v>
      </c>
      <c r="D71" t="s">
        <v>91</v>
      </c>
      <c r="E71" t="s">
        <v>10</v>
      </c>
      <c r="F71" t="s">
        <v>32</v>
      </c>
      <c r="G71" t="s">
        <v>39</v>
      </c>
      <c r="H71" t="s">
        <v>92</v>
      </c>
      <c r="I71">
        <v>1</v>
      </c>
      <c r="K71">
        <v>10</v>
      </c>
    </row>
    <row r="72" spans="2:11" x14ac:dyDescent="0.25">
      <c r="B72" t="s">
        <v>159</v>
      </c>
      <c r="C72" s="4">
        <v>45251.419791666667</v>
      </c>
      <c r="D72" t="s">
        <v>93</v>
      </c>
      <c r="E72" t="s">
        <v>10</v>
      </c>
      <c r="F72" t="s">
        <v>32</v>
      </c>
      <c r="G72" t="s">
        <v>87</v>
      </c>
      <c r="H72" t="s">
        <v>94</v>
      </c>
      <c r="I72">
        <v>2</v>
      </c>
      <c r="K72">
        <v>10</v>
      </c>
    </row>
    <row r="73" spans="2:11" x14ac:dyDescent="0.25">
      <c r="B73" t="s">
        <v>159</v>
      </c>
      <c r="C73" s="4">
        <v>45251.419791666667</v>
      </c>
      <c r="D73" t="s">
        <v>95</v>
      </c>
      <c r="E73" t="s">
        <v>10</v>
      </c>
      <c r="F73" t="s">
        <v>32</v>
      </c>
      <c r="G73" t="s">
        <v>39</v>
      </c>
      <c r="H73" t="s">
        <v>96</v>
      </c>
      <c r="I73">
        <v>2</v>
      </c>
      <c r="K73">
        <v>10</v>
      </c>
    </row>
    <row r="74" spans="2:11" x14ac:dyDescent="0.25">
      <c r="B74" t="s">
        <v>159</v>
      </c>
      <c r="C74" s="4">
        <v>45251.419791666667</v>
      </c>
      <c r="D74" t="s">
        <v>97</v>
      </c>
      <c r="E74" t="s">
        <v>10</v>
      </c>
      <c r="F74" t="s">
        <v>32</v>
      </c>
      <c r="G74" t="s">
        <v>39</v>
      </c>
      <c r="H74" t="s">
        <v>98</v>
      </c>
      <c r="I74">
        <v>2</v>
      </c>
      <c r="K74">
        <v>10</v>
      </c>
    </row>
    <row r="75" spans="2:11" x14ac:dyDescent="0.25">
      <c r="B75" t="s">
        <v>159</v>
      </c>
      <c r="C75" s="4">
        <v>45251.419791666667</v>
      </c>
      <c r="D75" t="s">
        <v>99</v>
      </c>
      <c r="E75" t="s">
        <v>10</v>
      </c>
      <c r="F75" t="s">
        <v>32</v>
      </c>
      <c r="G75" t="s">
        <v>39</v>
      </c>
      <c r="H75" t="s">
        <v>100</v>
      </c>
      <c r="I75">
        <v>198</v>
      </c>
      <c r="K75">
        <v>10</v>
      </c>
    </row>
    <row r="76" spans="2:11" x14ac:dyDescent="0.25">
      <c r="B76" t="s">
        <v>159</v>
      </c>
      <c r="C76" s="4">
        <v>45251.419791666667</v>
      </c>
      <c r="D76" t="s">
        <v>101</v>
      </c>
      <c r="E76" t="s">
        <v>10</v>
      </c>
      <c r="F76" t="s">
        <v>32</v>
      </c>
      <c r="G76" t="s">
        <v>39</v>
      </c>
      <c r="H76" t="s">
        <v>102</v>
      </c>
      <c r="I76">
        <v>57</v>
      </c>
      <c r="K76">
        <v>10</v>
      </c>
    </row>
  </sheetData>
  <hyperlinks>
    <hyperlink ref="A2" location="'Síntese Resultados'!A1" display="Voltar para a página Síntese de Resultados" xr:uid="{5A6366E5-EA5F-4298-8BD7-8522B6F6A96C}"/>
  </hyperlinks>
  <pageMargins left="0.7" right="0.7" top="0.75" bottom="0.75" header="0.3" footer="0.3"/>
  <drawing r:id="rId1"/>
  <tableParts count="1">
    <tablePart r:id="rId2"/>
  </tablePart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C0D99-A730-4496-8C42-77E4BBEF655F}">
  <dimension ref="A2:K77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533</v>
      </c>
      <c r="C41" s="4">
        <v>45257.672164351854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533</v>
      </c>
      <c r="C42" s="4">
        <v>45257.672164351854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533</v>
      </c>
      <c r="C43" s="4">
        <v>45257.672164351854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533</v>
      </c>
      <c r="C44" s="4">
        <v>45257.672164351854</v>
      </c>
      <c r="D44" t="s">
        <v>21</v>
      </c>
      <c r="E44" t="s">
        <v>15</v>
      </c>
      <c r="F44" t="s">
        <v>22</v>
      </c>
      <c r="G44" t="s">
        <v>23</v>
      </c>
      <c r="H44" t="s">
        <v>126</v>
      </c>
      <c r="I44">
        <v>1</v>
      </c>
      <c r="K44">
        <v>10</v>
      </c>
    </row>
    <row r="45" spans="2:11" x14ac:dyDescent="0.25">
      <c r="B45" t="s">
        <v>533</v>
      </c>
      <c r="C45" s="4">
        <v>45257.672164351854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533</v>
      </c>
      <c r="C46" s="4">
        <v>45257.672164351854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533</v>
      </c>
      <c r="C47" s="4">
        <v>45257.672164351854</v>
      </c>
      <c r="D47" t="s">
        <v>31</v>
      </c>
      <c r="E47" t="s">
        <v>15</v>
      </c>
      <c r="F47" t="s">
        <v>32</v>
      </c>
      <c r="G47" t="s">
        <v>33</v>
      </c>
      <c r="H47" t="s">
        <v>535</v>
      </c>
      <c r="I47">
        <v>311</v>
      </c>
      <c r="K47">
        <v>10</v>
      </c>
    </row>
    <row r="48" spans="2:11" x14ac:dyDescent="0.25">
      <c r="B48" t="s">
        <v>533</v>
      </c>
      <c r="C48" s="4">
        <v>45257.672164351854</v>
      </c>
      <c r="D48" t="s">
        <v>35</v>
      </c>
      <c r="E48" t="s">
        <v>15</v>
      </c>
      <c r="F48" t="s">
        <v>11</v>
      </c>
      <c r="G48" t="s">
        <v>36</v>
      </c>
      <c r="H48" t="s">
        <v>37</v>
      </c>
      <c r="I48">
        <v>24</v>
      </c>
      <c r="K48">
        <v>10</v>
      </c>
    </row>
    <row r="49" spans="2:11" x14ac:dyDescent="0.25">
      <c r="B49" t="s">
        <v>533</v>
      </c>
      <c r="C49" s="4">
        <v>45257.672164351854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533</v>
      </c>
      <c r="C50" s="4">
        <v>45257.672164351854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533</v>
      </c>
      <c r="C51" s="4">
        <v>45257.672164351854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536</v>
      </c>
      <c r="K51">
        <v>10</v>
      </c>
    </row>
    <row r="52" spans="2:11" x14ac:dyDescent="0.25">
      <c r="B52" t="s">
        <v>533</v>
      </c>
      <c r="C52" s="4">
        <v>45257.672164351854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1</v>
      </c>
      <c r="K52">
        <v>10</v>
      </c>
    </row>
    <row r="53" spans="2:11" x14ac:dyDescent="0.25">
      <c r="B53" t="s">
        <v>533</v>
      </c>
      <c r="C53" s="4">
        <v>45257.672164351854</v>
      </c>
      <c r="D53" t="s">
        <v>130</v>
      </c>
      <c r="E53" t="s">
        <v>10</v>
      </c>
      <c r="F53" t="s">
        <v>11</v>
      </c>
      <c r="G53" t="s">
        <v>39</v>
      </c>
      <c r="H53" t="s">
        <v>131</v>
      </c>
      <c r="I53">
        <v>8</v>
      </c>
      <c r="K53">
        <v>10</v>
      </c>
    </row>
    <row r="54" spans="2:11" x14ac:dyDescent="0.25">
      <c r="B54" t="s">
        <v>533</v>
      </c>
      <c r="C54" s="4">
        <v>45257.672164351854</v>
      </c>
      <c r="D54" t="s">
        <v>132</v>
      </c>
      <c r="E54" t="s">
        <v>10</v>
      </c>
      <c r="F54" t="s">
        <v>11</v>
      </c>
      <c r="G54" t="s">
        <v>39</v>
      </c>
      <c r="H54" t="s">
        <v>133</v>
      </c>
      <c r="I54">
        <v>2</v>
      </c>
      <c r="K54">
        <v>10</v>
      </c>
    </row>
    <row r="55" spans="2:11" x14ac:dyDescent="0.25">
      <c r="B55" t="s">
        <v>533</v>
      </c>
      <c r="C55" s="4">
        <v>45257.672164351854</v>
      </c>
      <c r="D55" t="s">
        <v>51</v>
      </c>
      <c r="E55" t="s">
        <v>10</v>
      </c>
      <c r="F55" t="s">
        <v>11</v>
      </c>
      <c r="G55" t="s">
        <v>39</v>
      </c>
      <c r="H55" t="s">
        <v>52</v>
      </c>
      <c r="I55">
        <v>23</v>
      </c>
      <c r="K55">
        <v>10</v>
      </c>
    </row>
    <row r="56" spans="2:11" x14ac:dyDescent="0.25">
      <c r="B56" t="s">
        <v>533</v>
      </c>
      <c r="C56" s="4">
        <v>45257.672164351854</v>
      </c>
      <c r="D56" t="s">
        <v>53</v>
      </c>
      <c r="E56" t="s">
        <v>10</v>
      </c>
      <c r="F56" t="s">
        <v>11</v>
      </c>
      <c r="H56" t="s">
        <v>54</v>
      </c>
      <c r="I56">
        <v>23</v>
      </c>
      <c r="K56">
        <v>10</v>
      </c>
    </row>
    <row r="57" spans="2:11" x14ac:dyDescent="0.25">
      <c r="B57" t="s">
        <v>533</v>
      </c>
      <c r="C57" s="4">
        <v>45257.672164351854</v>
      </c>
      <c r="D57" t="s">
        <v>55</v>
      </c>
      <c r="E57" t="s">
        <v>10</v>
      </c>
      <c r="F57" t="s">
        <v>11</v>
      </c>
      <c r="H57" t="s">
        <v>56</v>
      </c>
      <c r="I57">
        <v>38</v>
      </c>
      <c r="K57">
        <v>10</v>
      </c>
    </row>
    <row r="58" spans="2:11" x14ac:dyDescent="0.25">
      <c r="B58" t="s">
        <v>533</v>
      </c>
      <c r="C58" s="4">
        <v>45257.672164351854</v>
      </c>
      <c r="D58" t="s">
        <v>57</v>
      </c>
      <c r="E58" t="s">
        <v>10</v>
      </c>
      <c r="F58" t="s">
        <v>11</v>
      </c>
      <c r="H58" t="s">
        <v>58</v>
      </c>
      <c r="I58">
        <v>1</v>
      </c>
      <c r="K58">
        <v>10</v>
      </c>
    </row>
    <row r="59" spans="2:11" x14ac:dyDescent="0.25">
      <c r="B59" t="s">
        <v>533</v>
      </c>
      <c r="C59" s="4">
        <v>45257.672164351854</v>
      </c>
      <c r="D59" t="s">
        <v>59</v>
      </c>
      <c r="E59" t="s">
        <v>10</v>
      </c>
      <c r="F59" t="s">
        <v>11</v>
      </c>
      <c r="H59" t="s">
        <v>60</v>
      </c>
      <c r="I59">
        <v>1</v>
      </c>
      <c r="K59">
        <v>10</v>
      </c>
    </row>
    <row r="60" spans="2:11" x14ac:dyDescent="0.25">
      <c r="B60" t="s">
        <v>533</v>
      </c>
      <c r="C60" s="4">
        <v>45257.672164351854</v>
      </c>
      <c r="D60" t="s">
        <v>61</v>
      </c>
      <c r="E60" t="s">
        <v>10</v>
      </c>
      <c r="F60" t="s">
        <v>11</v>
      </c>
      <c r="G60" t="s">
        <v>62</v>
      </c>
      <c r="H60" t="s">
        <v>63</v>
      </c>
      <c r="I60">
        <v>15</v>
      </c>
      <c r="K60">
        <v>10</v>
      </c>
    </row>
    <row r="61" spans="2:11" x14ac:dyDescent="0.25">
      <c r="B61" t="s">
        <v>533</v>
      </c>
      <c r="C61" s="4">
        <v>45257.672164351854</v>
      </c>
      <c r="D61" t="s">
        <v>67</v>
      </c>
      <c r="E61" t="s">
        <v>10</v>
      </c>
      <c r="F61" t="s">
        <v>11</v>
      </c>
      <c r="G61" t="s">
        <v>62</v>
      </c>
      <c r="H61" t="s">
        <v>68</v>
      </c>
      <c r="I61">
        <v>42</v>
      </c>
      <c r="K61">
        <v>10</v>
      </c>
    </row>
    <row r="62" spans="2:11" x14ac:dyDescent="0.25">
      <c r="B62" t="s">
        <v>533</v>
      </c>
      <c r="C62" s="4">
        <v>45257.672164351854</v>
      </c>
      <c r="D62" t="s">
        <v>69</v>
      </c>
      <c r="E62" t="s">
        <v>10</v>
      </c>
      <c r="F62" t="s">
        <v>11</v>
      </c>
      <c r="G62" t="s">
        <v>62</v>
      </c>
      <c r="H62" t="s">
        <v>70</v>
      </c>
      <c r="I62">
        <v>16</v>
      </c>
      <c r="K62">
        <v>10</v>
      </c>
    </row>
    <row r="63" spans="2:11" x14ac:dyDescent="0.25">
      <c r="B63" t="s">
        <v>533</v>
      </c>
      <c r="C63" s="4">
        <v>45257.672164351854</v>
      </c>
      <c r="D63" t="s">
        <v>71</v>
      </c>
      <c r="E63" t="s">
        <v>10</v>
      </c>
      <c r="F63" t="s">
        <v>11</v>
      </c>
      <c r="G63" t="s">
        <v>36</v>
      </c>
      <c r="H63" t="s">
        <v>72</v>
      </c>
      <c r="I63">
        <v>181</v>
      </c>
      <c r="K63">
        <v>10</v>
      </c>
    </row>
    <row r="64" spans="2:11" x14ac:dyDescent="0.25">
      <c r="B64" t="s">
        <v>533</v>
      </c>
      <c r="C64" s="4">
        <v>45257.672164351854</v>
      </c>
      <c r="D64" t="s">
        <v>73</v>
      </c>
      <c r="E64" t="s">
        <v>10</v>
      </c>
      <c r="F64" t="s">
        <v>11</v>
      </c>
      <c r="G64" t="s">
        <v>62</v>
      </c>
      <c r="H64" t="s">
        <v>74</v>
      </c>
      <c r="I64">
        <v>49</v>
      </c>
      <c r="K64">
        <v>10</v>
      </c>
    </row>
    <row r="65" spans="2:11" x14ac:dyDescent="0.25">
      <c r="B65" t="s">
        <v>533</v>
      </c>
      <c r="C65" s="4">
        <v>45257.672164351854</v>
      </c>
      <c r="D65" t="s">
        <v>75</v>
      </c>
      <c r="E65" t="s">
        <v>10</v>
      </c>
      <c r="F65" t="s">
        <v>32</v>
      </c>
      <c r="G65" t="s">
        <v>76</v>
      </c>
      <c r="H65" t="s">
        <v>77</v>
      </c>
      <c r="I65">
        <v>1</v>
      </c>
      <c r="K65">
        <v>10</v>
      </c>
    </row>
    <row r="66" spans="2:11" x14ac:dyDescent="0.25">
      <c r="B66" t="s">
        <v>533</v>
      </c>
      <c r="C66" s="4">
        <v>45257.672164351854</v>
      </c>
      <c r="D66" t="s">
        <v>78</v>
      </c>
      <c r="E66" t="s">
        <v>10</v>
      </c>
      <c r="F66" t="s">
        <v>32</v>
      </c>
      <c r="G66" t="s">
        <v>79</v>
      </c>
      <c r="H66" t="s">
        <v>80</v>
      </c>
      <c r="I66">
        <v>24</v>
      </c>
      <c r="K66">
        <v>10</v>
      </c>
    </row>
    <row r="67" spans="2:11" x14ac:dyDescent="0.25">
      <c r="B67" t="s">
        <v>533</v>
      </c>
      <c r="C67" s="4">
        <v>45257.672164351854</v>
      </c>
      <c r="D67" t="s">
        <v>119</v>
      </c>
      <c r="E67" t="s">
        <v>15</v>
      </c>
      <c r="F67" t="s">
        <v>22</v>
      </c>
      <c r="G67" t="s">
        <v>120</v>
      </c>
      <c r="H67" t="s">
        <v>144</v>
      </c>
      <c r="I67">
        <v>1</v>
      </c>
      <c r="K67">
        <v>10</v>
      </c>
    </row>
    <row r="68" spans="2:11" x14ac:dyDescent="0.25">
      <c r="B68" t="s">
        <v>533</v>
      </c>
      <c r="C68" s="4">
        <v>45257.672164351854</v>
      </c>
      <c r="D68" t="s">
        <v>83</v>
      </c>
      <c r="E68" t="s">
        <v>10</v>
      </c>
      <c r="F68" t="s">
        <v>11</v>
      </c>
      <c r="G68" t="s">
        <v>84</v>
      </c>
      <c r="H68" t="s">
        <v>85</v>
      </c>
      <c r="I68">
        <v>1</v>
      </c>
      <c r="K68">
        <v>10</v>
      </c>
    </row>
    <row r="69" spans="2:11" x14ac:dyDescent="0.25">
      <c r="B69" t="s">
        <v>533</v>
      </c>
      <c r="C69" s="4">
        <v>45257.672164351854</v>
      </c>
      <c r="D69" t="s">
        <v>86</v>
      </c>
      <c r="E69" t="s">
        <v>10</v>
      </c>
      <c r="F69" t="s">
        <v>32</v>
      </c>
      <c r="G69" t="s">
        <v>87</v>
      </c>
      <c r="H69" t="s">
        <v>88</v>
      </c>
      <c r="I69">
        <v>1</v>
      </c>
      <c r="K69">
        <v>10</v>
      </c>
    </row>
    <row r="70" spans="2:11" x14ac:dyDescent="0.25">
      <c r="B70" t="s">
        <v>533</v>
      </c>
      <c r="C70" s="4">
        <v>45257.672164351854</v>
      </c>
      <c r="D70" t="s">
        <v>135</v>
      </c>
      <c r="E70" t="s">
        <v>10</v>
      </c>
      <c r="F70" t="s">
        <v>32</v>
      </c>
      <c r="G70" t="s">
        <v>39</v>
      </c>
      <c r="H70" t="s">
        <v>136</v>
      </c>
      <c r="I70">
        <v>1</v>
      </c>
      <c r="K70">
        <v>10</v>
      </c>
    </row>
    <row r="71" spans="2:11" x14ac:dyDescent="0.25">
      <c r="B71" t="s">
        <v>533</v>
      </c>
      <c r="C71" s="4">
        <v>45257.672164351854</v>
      </c>
      <c r="D71" t="s">
        <v>89</v>
      </c>
      <c r="E71" t="s">
        <v>10</v>
      </c>
      <c r="F71" t="s">
        <v>32</v>
      </c>
      <c r="G71" t="s">
        <v>39</v>
      </c>
      <c r="H71" t="s">
        <v>90</v>
      </c>
      <c r="I71">
        <v>1</v>
      </c>
      <c r="K71">
        <v>10</v>
      </c>
    </row>
    <row r="72" spans="2:11" x14ac:dyDescent="0.25">
      <c r="B72" t="s">
        <v>533</v>
      </c>
      <c r="C72" s="4">
        <v>45257.672164351854</v>
      </c>
      <c r="D72" t="s">
        <v>91</v>
      </c>
      <c r="E72" t="s">
        <v>10</v>
      </c>
      <c r="F72" t="s">
        <v>32</v>
      </c>
      <c r="G72" t="s">
        <v>39</v>
      </c>
      <c r="H72" t="s">
        <v>92</v>
      </c>
      <c r="I72">
        <v>1</v>
      </c>
      <c r="K72">
        <v>10</v>
      </c>
    </row>
    <row r="73" spans="2:11" x14ac:dyDescent="0.25">
      <c r="B73" t="s">
        <v>533</v>
      </c>
      <c r="C73" s="4">
        <v>45257.672164351854</v>
      </c>
      <c r="D73" t="s">
        <v>93</v>
      </c>
      <c r="E73" t="s">
        <v>10</v>
      </c>
      <c r="F73" t="s">
        <v>32</v>
      </c>
      <c r="G73" t="s">
        <v>87</v>
      </c>
      <c r="H73" t="s">
        <v>94</v>
      </c>
      <c r="I73">
        <v>2</v>
      </c>
      <c r="K73">
        <v>10</v>
      </c>
    </row>
    <row r="74" spans="2:11" x14ac:dyDescent="0.25">
      <c r="B74" t="s">
        <v>533</v>
      </c>
      <c r="C74" s="4">
        <v>45257.672164351854</v>
      </c>
      <c r="D74" t="s">
        <v>95</v>
      </c>
      <c r="E74" t="s">
        <v>10</v>
      </c>
      <c r="F74" t="s">
        <v>32</v>
      </c>
      <c r="G74" t="s">
        <v>39</v>
      </c>
      <c r="H74" t="s">
        <v>96</v>
      </c>
      <c r="I74">
        <v>2</v>
      </c>
      <c r="K74">
        <v>10</v>
      </c>
    </row>
    <row r="75" spans="2:11" x14ac:dyDescent="0.25">
      <c r="B75" t="s">
        <v>533</v>
      </c>
      <c r="C75" s="4">
        <v>45257.672164351854</v>
      </c>
      <c r="D75" t="s">
        <v>97</v>
      </c>
      <c r="E75" t="s">
        <v>10</v>
      </c>
      <c r="F75" t="s">
        <v>32</v>
      </c>
      <c r="G75" t="s">
        <v>39</v>
      </c>
      <c r="H75" t="s">
        <v>98</v>
      </c>
      <c r="I75">
        <v>2</v>
      </c>
      <c r="K75">
        <v>10</v>
      </c>
    </row>
    <row r="76" spans="2:11" x14ac:dyDescent="0.25">
      <c r="B76" t="s">
        <v>533</v>
      </c>
      <c r="C76" s="4">
        <v>45257.672164351854</v>
      </c>
      <c r="D76" t="s">
        <v>99</v>
      </c>
      <c r="E76" t="s">
        <v>10</v>
      </c>
      <c r="F76" t="s">
        <v>32</v>
      </c>
      <c r="G76" t="s">
        <v>39</v>
      </c>
      <c r="H76" t="s">
        <v>100</v>
      </c>
      <c r="I76">
        <v>204</v>
      </c>
      <c r="K76">
        <v>10</v>
      </c>
    </row>
    <row r="77" spans="2:11" x14ac:dyDescent="0.25">
      <c r="B77" t="s">
        <v>533</v>
      </c>
      <c r="C77" s="4">
        <v>45257.672164351854</v>
      </c>
      <c r="D77" t="s">
        <v>101</v>
      </c>
      <c r="E77" t="s">
        <v>10</v>
      </c>
      <c r="F77" t="s">
        <v>32</v>
      </c>
      <c r="G77" t="s">
        <v>39</v>
      </c>
      <c r="H77" t="s">
        <v>102</v>
      </c>
      <c r="I77">
        <v>57</v>
      </c>
      <c r="K77">
        <v>10</v>
      </c>
    </row>
  </sheetData>
  <hyperlinks>
    <hyperlink ref="A2" location="'Síntese Resultados'!A1" display="Voltar para a página Síntese de Resultados" xr:uid="{06AEF83A-3699-4F20-A5D1-8B9AB5B3240F}"/>
  </hyperlinks>
  <pageMargins left="0.7" right="0.7" top="0.75" bottom="0.75" header="0.3" footer="0.3"/>
  <drawing r:id="rId1"/>
  <tableParts count="1">
    <tablePart r:id="rId2"/>
  </tablePart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23A9E8-60F5-40FC-A31A-3FA185A48567}">
  <dimension ref="A2:K76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538</v>
      </c>
      <c r="C41" s="4">
        <v>45257.706585648149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20</v>
      </c>
      <c r="K41">
        <v>10</v>
      </c>
    </row>
    <row r="42" spans="2:11" x14ac:dyDescent="0.25">
      <c r="B42" t="s">
        <v>538</v>
      </c>
      <c r="C42" s="4">
        <v>45257.706585648149</v>
      </c>
      <c r="D42" t="s">
        <v>167</v>
      </c>
      <c r="E42" t="s">
        <v>15</v>
      </c>
      <c r="F42" t="s">
        <v>22</v>
      </c>
      <c r="G42" t="s">
        <v>168</v>
      </c>
      <c r="H42" t="s">
        <v>275</v>
      </c>
      <c r="I42">
        <v>1</v>
      </c>
      <c r="K42">
        <v>10</v>
      </c>
    </row>
    <row r="43" spans="2:11" x14ac:dyDescent="0.25">
      <c r="B43" t="s">
        <v>538</v>
      </c>
      <c r="C43" s="4">
        <v>45257.706585648149</v>
      </c>
      <c r="D43" t="s">
        <v>16</v>
      </c>
      <c r="E43" t="s">
        <v>15</v>
      </c>
      <c r="F43" t="s">
        <v>11</v>
      </c>
      <c r="G43" t="s">
        <v>17</v>
      </c>
      <c r="H43" t="s">
        <v>18</v>
      </c>
      <c r="I43">
        <v>1</v>
      </c>
      <c r="K43">
        <v>10</v>
      </c>
    </row>
    <row r="44" spans="2:11" x14ac:dyDescent="0.25">
      <c r="B44" t="s">
        <v>538</v>
      </c>
      <c r="C44" s="4">
        <v>45257.706585648149</v>
      </c>
      <c r="D44" t="s">
        <v>19</v>
      </c>
      <c r="E44" t="s">
        <v>15</v>
      </c>
      <c r="F44" t="s">
        <v>11</v>
      </c>
      <c r="G44" t="s">
        <v>17</v>
      </c>
      <c r="H44" t="s">
        <v>20</v>
      </c>
      <c r="I44">
        <v>2</v>
      </c>
      <c r="K44">
        <v>10</v>
      </c>
    </row>
    <row r="45" spans="2:11" x14ac:dyDescent="0.25">
      <c r="B45" t="s">
        <v>538</v>
      </c>
      <c r="C45" s="4">
        <v>45257.706585648149</v>
      </c>
      <c r="D45" t="s">
        <v>21</v>
      </c>
      <c r="E45" t="s">
        <v>15</v>
      </c>
      <c r="F45" t="s">
        <v>22</v>
      </c>
      <c r="G45" t="s">
        <v>23</v>
      </c>
      <c r="H45" t="s">
        <v>126</v>
      </c>
      <c r="I45">
        <v>1</v>
      </c>
      <c r="K45">
        <v>10</v>
      </c>
    </row>
    <row r="46" spans="2:11" x14ac:dyDescent="0.25">
      <c r="B46" t="s">
        <v>538</v>
      </c>
      <c r="C46" s="4">
        <v>45257.706585648149</v>
      </c>
      <c r="D46" t="s">
        <v>25</v>
      </c>
      <c r="E46" t="s">
        <v>10</v>
      </c>
      <c r="F46" t="s">
        <v>11</v>
      </c>
      <c r="G46" t="s">
        <v>26</v>
      </c>
      <c r="H46" t="s">
        <v>27</v>
      </c>
      <c r="I46">
        <v>0</v>
      </c>
      <c r="K46">
        <v>10</v>
      </c>
    </row>
    <row r="47" spans="2:11" x14ac:dyDescent="0.25">
      <c r="B47" t="s">
        <v>538</v>
      </c>
      <c r="C47" s="4">
        <v>45257.706585648149</v>
      </c>
      <c r="D47" t="s">
        <v>28</v>
      </c>
      <c r="E47" t="s">
        <v>10</v>
      </c>
      <c r="F47" t="s">
        <v>11</v>
      </c>
      <c r="G47" t="s">
        <v>29</v>
      </c>
      <c r="H47" t="s">
        <v>30</v>
      </c>
      <c r="I47">
        <v>2</v>
      </c>
      <c r="K47">
        <v>10</v>
      </c>
    </row>
    <row r="48" spans="2:11" x14ac:dyDescent="0.25">
      <c r="B48" t="s">
        <v>538</v>
      </c>
      <c r="C48" s="4">
        <v>45257.706585648149</v>
      </c>
      <c r="D48" t="s">
        <v>38</v>
      </c>
      <c r="E48" t="s">
        <v>10</v>
      </c>
      <c r="F48" t="s">
        <v>11</v>
      </c>
      <c r="G48" t="s">
        <v>39</v>
      </c>
      <c r="H48" t="s">
        <v>40</v>
      </c>
      <c r="I48">
        <v>0</v>
      </c>
      <c r="K48">
        <v>10</v>
      </c>
    </row>
    <row r="49" spans="2:11" x14ac:dyDescent="0.25">
      <c r="B49" t="s">
        <v>538</v>
      </c>
      <c r="C49" s="4">
        <v>45257.706585648149</v>
      </c>
      <c r="D49" t="s">
        <v>41</v>
      </c>
      <c r="E49" t="s">
        <v>15</v>
      </c>
      <c r="F49" t="s">
        <v>11</v>
      </c>
      <c r="G49" t="s">
        <v>42</v>
      </c>
      <c r="H49" t="s">
        <v>176</v>
      </c>
      <c r="I49">
        <v>1</v>
      </c>
      <c r="J49" t="s">
        <v>177</v>
      </c>
      <c r="K49">
        <v>10</v>
      </c>
    </row>
    <row r="50" spans="2:11" x14ac:dyDescent="0.25">
      <c r="B50" t="s">
        <v>538</v>
      </c>
      <c r="C50" s="4">
        <v>45257.706585648149</v>
      </c>
      <c r="D50" t="s">
        <v>45</v>
      </c>
      <c r="E50" t="s">
        <v>10</v>
      </c>
      <c r="F50" t="s">
        <v>11</v>
      </c>
      <c r="G50" t="s">
        <v>46</v>
      </c>
      <c r="H50" t="s">
        <v>47</v>
      </c>
      <c r="I50">
        <v>1</v>
      </c>
      <c r="J50" t="s">
        <v>541</v>
      </c>
      <c r="K50">
        <v>10</v>
      </c>
    </row>
    <row r="51" spans="2:11" x14ac:dyDescent="0.25">
      <c r="B51" t="s">
        <v>538</v>
      </c>
      <c r="C51" s="4">
        <v>45257.706585648149</v>
      </c>
      <c r="D51" t="s">
        <v>49</v>
      </c>
      <c r="E51" t="s">
        <v>10</v>
      </c>
      <c r="F51" t="s">
        <v>11</v>
      </c>
      <c r="G51" t="s">
        <v>39</v>
      </c>
      <c r="H51" t="s">
        <v>50</v>
      </c>
      <c r="I51">
        <v>1</v>
      </c>
      <c r="K51">
        <v>10</v>
      </c>
    </row>
    <row r="52" spans="2:11" x14ac:dyDescent="0.25">
      <c r="B52" t="s">
        <v>538</v>
      </c>
      <c r="C52" s="4">
        <v>45257.706585648149</v>
      </c>
      <c r="D52" t="s">
        <v>130</v>
      </c>
      <c r="E52" t="s">
        <v>10</v>
      </c>
      <c r="F52" t="s">
        <v>11</v>
      </c>
      <c r="G52" t="s">
        <v>39</v>
      </c>
      <c r="H52" t="s">
        <v>131</v>
      </c>
      <c r="I52">
        <v>9</v>
      </c>
      <c r="K52">
        <v>10</v>
      </c>
    </row>
    <row r="53" spans="2:11" x14ac:dyDescent="0.25">
      <c r="B53" t="s">
        <v>538</v>
      </c>
      <c r="C53" s="4">
        <v>45257.706585648149</v>
      </c>
      <c r="D53" t="s">
        <v>132</v>
      </c>
      <c r="E53" t="s">
        <v>10</v>
      </c>
      <c r="F53" t="s">
        <v>11</v>
      </c>
      <c r="G53" t="s">
        <v>39</v>
      </c>
      <c r="H53" t="s">
        <v>133</v>
      </c>
      <c r="I53">
        <v>2</v>
      </c>
      <c r="K53">
        <v>10</v>
      </c>
    </row>
    <row r="54" spans="2:11" x14ac:dyDescent="0.25">
      <c r="B54" t="s">
        <v>538</v>
      </c>
      <c r="C54" s="4">
        <v>45257.706585648149</v>
      </c>
      <c r="D54" t="s">
        <v>51</v>
      </c>
      <c r="E54" t="s">
        <v>10</v>
      </c>
      <c r="F54" t="s">
        <v>11</v>
      </c>
      <c r="G54" t="s">
        <v>39</v>
      </c>
      <c r="H54" t="s">
        <v>52</v>
      </c>
      <c r="I54">
        <v>25</v>
      </c>
      <c r="K54">
        <v>10</v>
      </c>
    </row>
    <row r="55" spans="2:11" x14ac:dyDescent="0.25">
      <c r="B55" t="s">
        <v>538</v>
      </c>
      <c r="C55" s="4">
        <v>45257.706585648149</v>
      </c>
      <c r="D55" t="s">
        <v>53</v>
      </c>
      <c r="E55" t="s">
        <v>10</v>
      </c>
      <c r="F55" t="s">
        <v>11</v>
      </c>
      <c r="H55" t="s">
        <v>54</v>
      </c>
      <c r="I55">
        <v>25</v>
      </c>
      <c r="K55">
        <v>10</v>
      </c>
    </row>
    <row r="56" spans="2:11" x14ac:dyDescent="0.25">
      <c r="B56" t="s">
        <v>538</v>
      </c>
      <c r="C56" s="4">
        <v>45257.706585648149</v>
      </c>
      <c r="D56" t="s">
        <v>55</v>
      </c>
      <c r="E56" t="s">
        <v>10</v>
      </c>
      <c r="F56" t="s">
        <v>11</v>
      </c>
      <c r="H56" t="s">
        <v>56</v>
      </c>
      <c r="I56">
        <v>25</v>
      </c>
      <c r="K56">
        <v>10</v>
      </c>
    </row>
    <row r="57" spans="2:11" x14ac:dyDescent="0.25">
      <c r="B57" t="s">
        <v>538</v>
      </c>
      <c r="C57" s="4">
        <v>45257.706585648149</v>
      </c>
      <c r="D57" t="s">
        <v>57</v>
      </c>
      <c r="E57" t="s">
        <v>10</v>
      </c>
      <c r="F57" t="s">
        <v>11</v>
      </c>
      <c r="H57" t="s">
        <v>58</v>
      </c>
      <c r="I57">
        <v>1</v>
      </c>
      <c r="K57">
        <v>10</v>
      </c>
    </row>
    <row r="58" spans="2:11" x14ac:dyDescent="0.25">
      <c r="B58" t="s">
        <v>538</v>
      </c>
      <c r="C58" s="4">
        <v>45257.706585648149</v>
      </c>
      <c r="D58" t="s">
        <v>59</v>
      </c>
      <c r="E58" t="s">
        <v>10</v>
      </c>
      <c r="F58" t="s">
        <v>11</v>
      </c>
      <c r="H58" t="s">
        <v>60</v>
      </c>
      <c r="I58">
        <v>1</v>
      </c>
      <c r="K58">
        <v>10</v>
      </c>
    </row>
    <row r="59" spans="2:11" x14ac:dyDescent="0.25">
      <c r="B59" t="s">
        <v>538</v>
      </c>
      <c r="C59" s="4">
        <v>45257.706585648149</v>
      </c>
      <c r="D59" t="s">
        <v>61</v>
      </c>
      <c r="E59" t="s">
        <v>10</v>
      </c>
      <c r="F59" t="s">
        <v>11</v>
      </c>
      <c r="G59" t="s">
        <v>62</v>
      </c>
      <c r="H59" t="s">
        <v>63</v>
      </c>
      <c r="I59">
        <v>9</v>
      </c>
      <c r="K59">
        <v>10</v>
      </c>
    </row>
    <row r="60" spans="2:11" x14ac:dyDescent="0.25">
      <c r="B60" t="s">
        <v>538</v>
      </c>
      <c r="C60" s="4">
        <v>45257.706585648149</v>
      </c>
      <c r="D60" t="s">
        <v>67</v>
      </c>
      <c r="E60" t="s">
        <v>10</v>
      </c>
      <c r="F60" t="s">
        <v>11</v>
      </c>
      <c r="G60" t="s">
        <v>62</v>
      </c>
      <c r="H60" t="s">
        <v>68</v>
      </c>
      <c r="I60">
        <v>32</v>
      </c>
      <c r="K60">
        <v>10</v>
      </c>
    </row>
    <row r="61" spans="2:11" x14ac:dyDescent="0.25">
      <c r="B61" t="s">
        <v>538</v>
      </c>
      <c r="C61" s="4">
        <v>45257.706585648149</v>
      </c>
      <c r="D61" t="s">
        <v>69</v>
      </c>
      <c r="E61" t="s">
        <v>10</v>
      </c>
      <c r="F61" t="s">
        <v>11</v>
      </c>
      <c r="G61" t="s">
        <v>62</v>
      </c>
      <c r="H61" t="s">
        <v>70</v>
      </c>
      <c r="I61">
        <v>17</v>
      </c>
      <c r="K61">
        <v>10</v>
      </c>
    </row>
    <row r="62" spans="2:11" x14ac:dyDescent="0.25">
      <c r="B62" t="s">
        <v>538</v>
      </c>
      <c r="C62" s="4">
        <v>45257.706585648149</v>
      </c>
      <c r="D62" t="s">
        <v>71</v>
      </c>
      <c r="E62" t="s">
        <v>10</v>
      </c>
      <c r="F62" t="s">
        <v>11</v>
      </c>
      <c r="G62" t="s">
        <v>36</v>
      </c>
      <c r="H62" t="s">
        <v>72</v>
      </c>
      <c r="I62">
        <v>42</v>
      </c>
      <c r="K62">
        <v>10</v>
      </c>
    </row>
    <row r="63" spans="2:11" x14ac:dyDescent="0.25">
      <c r="B63" t="s">
        <v>538</v>
      </c>
      <c r="C63" s="4">
        <v>45257.706585648149</v>
      </c>
      <c r="D63" t="s">
        <v>73</v>
      </c>
      <c r="E63" t="s">
        <v>10</v>
      </c>
      <c r="F63" t="s">
        <v>11</v>
      </c>
      <c r="G63" t="s">
        <v>62</v>
      </c>
      <c r="H63" t="s">
        <v>74</v>
      </c>
      <c r="I63">
        <v>67</v>
      </c>
      <c r="K63">
        <v>10</v>
      </c>
    </row>
    <row r="64" spans="2:11" x14ac:dyDescent="0.25">
      <c r="B64" t="s">
        <v>538</v>
      </c>
      <c r="C64" s="4">
        <v>45257.706585648149</v>
      </c>
      <c r="D64" t="s">
        <v>75</v>
      </c>
      <c r="E64" t="s">
        <v>10</v>
      </c>
      <c r="F64" t="s">
        <v>32</v>
      </c>
      <c r="G64" t="s">
        <v>76</v>
      </c>
      <c r="H64" t="s">
        <v>77</v>
      </c>
      <c r="I64">
        <v>1</v>
      </c>
      <c r="K64">
        <v>10</v>
      </c>
    </row>
    <row r="65" spans="2:11" x14ac:dyDescent="0.25">
      <c r="B65" t="s">
        <v>538</v>
      </c>
      <c r="C65" s="4">
        <v>45257.706585648149</v>
      </c>
      <c r="D65" t="s">
        <v>78</v>
      </c>
      <c r="E65" t="s">
        <v>10</v>
      </c>
      <c r="F65" t="s">
        <v>32</v>
      </c>
      <c r="G65" t="s">
        <v>79</v>
      </c>
      <c r="H65" t="s">
        <v>80</v>
      </c>
      <c r="I65">
        <v>26</v>
      </c>
      <c r="K65">
        <v>10</v>
      </c>
    </row>
    <row r="66" spans="2:11" x14ac:dyDescent="0.25">
      <c r="B66" t="s">
        <v>538</v>
      </c>
      <c r="C66" s="4">
        <v>45257.706585648149</v>
      </c>
      <c r="D66" t="s">
        <v>119</v>
      </c>
      <c r="E66" t="s">
        <v>15</v>
      </c>
      <c r="F66" t="s">
        <v>22</v>
      </c>
      <c r="G66" t="s">
        <v>120</v>
      </c>
      <c r="H66" t="s">
        <v>349</v>
      </c>
      <c r="I66">
        <v>3</v>
      </c>
      <c r="K66">
        <v>10</v>
      </c>
    </row>
    <row r="67" spans="2:11" x14ac:dyDescent="0.25">
      <c r="B67" t="s">
        <v>538</v>
      </c>
      <c r="C67" s="4">
        <v>45257.706585648149</v>
      </c>
      <c r="D67" t="s">
        <v>83</v>
      </c>
      <c r="E67" t="s">
        <v>10</v>
      </c>
      <c r="F67" t="s">
        <v>11</v>
      </c>
      <c r="G67" t="s">
        <v>84</v>
      </c>
      <c r="H67" t="s">
        <v>85</v>
      </c>
      <c r="I67">
        <v>1</v>
      </c>
      <c r="K67">
        <v>10</v>
      </c>
    </row>
    <row r="68" spans="2:11" x14ac:dyDescent="0.25">
      <c r="B68" t="s">
        <v>538</v>
      </c>
      <c r="C68" s="4">
        <v>45257.706585648149</v>
      </c>
      <c r="D68" t="s">
        <v>86</v>
      </c>
      <c r="E68" t="s">
        <v>10</v>
      </c>
      <c r="F68" t="s">
        <v>32</v>
      </c>
      <c r="G68" t="s">
        <v>87</v>
      </c>
      <c r="H68" t="s">
        <v>88</v>
      </c>
      <c r="I68">
        <v>1</v>
      </c>
      <c r="K68">
        <v>10</v>
      </c>
    </row>
    <row r="69" spans="2:11" x14ac:dyDescent="0.25">
      <c r="B69" t="s">
        <v>538</v>
      </c>
      <c r="C69" s="4">
        <v>45257.706585648149</v>
      </c>
      <c r="D69" t="s">
        <v>135</v>
      </c>
      <c r="E69" t="s">
        <v>10</v>
      </c>
      <c r="F69" t="s">
        <v>32</v>
      </c>
      <c r="G69" t="s">
        <v>39</v>
      </c>
      <c r="H69" t="s">
        <v>136</v>
      </c>
      <c r="I69">
        <v>1</v>
      </c>
      <c r="K69">
        <v>10</v>
      </c>
    </row>
    <row r="70" spans="2:11" x14ac:dyDescent="0.25">
      <c r="B70" t="s">
        <v>538</v>
      </c>
      <c r="C70" s="4">
        <v>45257.706585648149</v>
      </c>
      <c r="D70" t="s">
        <v>89</v>
      </c>
      <c r="E70" t="s">
        <v>10</v>
      </c>
      <c r="F70" t="s">
        <v>32</v>
      </c>
      <c r="G70" t="s">
        <v>39</v>
      </c>
      <c r="H70" t="s">
        <v>90</v>
      </c>
      <c r="I70">
        <v>1</v>
      </c>
      <c r="K70">
        <v>10</v>
      </c>
    </row>
    <row r="71" spans="2:11" x14ac:dyDescent="0.25">
      <c r="B71" t="s">
        <v>538</v>
      </c>
      <c r="C71" s="4">
        <v>45257.706585648149</v>
      </c>
      <c r="D71" t="s">
        <v>91</v>
      </c>
      <c r="E71" t="s">
        <v>10</v>
      </c>
      <c r="F71" t="s">
        <v>32</v>
      </c>
      <c r="G71" t="s">
        <v>39</v>
      </c>
      <c r="H71" t="s">
        <v>92</v>
      </c>
      <c r="I71">
        <v>1</v>
      </c>
      <c r="K71">
        <v>10</v>
      </c>
    </row>
    <row r="72" spans="2:11" x14ac:dyDescent="0.25">
      <c r="B72" t="s">
        <v>538</v>
      </c>
      <c r="C72" s="4">
        <v>45257.706585648149</v>
      </c>
      <c r="D72" t="s">
        <v>93</v>
      </c>
      <c r="E72" t="s">
        <v>10</v>
      </c>
      <c r="F72" t="s">
        <v>32</v>
      </c>
      <c r="G72" t="s">
        <v>87</v>
      </c>
      <c r="H72" t="s">
        <v>94</v>
      </c>
      <c r="I72">
        <v>1</v>
      </c>
      <c r="K72">
        <v>10</v>
      </c>
    </row>
    <row r="73" spans="2:11" x14ac:dyDescent="0.25">
      <c r="B73" t="s">
        <v>538</v>
      </c>
      <c r="C73" s="4">
        <v>45257.706585648149</v>
      </c>
      <c r="D73" t="s">
        <v>95</v>
      </c>
      <c r="E73" t="s">
        <v>10</v>
      </c>
      <c r="F73" t="s">
        <v>32</v>
      </c>
      <c r="G73" t="s">
        <v>39</v>
      </c>
      <c r="H73" t="s">
        <v>96</v>
      </c>
      <c r="I73">
        <v>1</v>
      </c>
      <c r="K73">
        <v>10</v>
      </c>
    </row>
    <row r="74" spans="2:11" x14ac:dyDescent="0.25">
      <c r="B74" t="s">
        <v>538</v>
      </c>
      <c r="C74" s="4">
        <v>45257.706585648149</v>
      </c>
      <c r="D74" t="s">
        <v>97</v>
      </c>
      <c r="E74" t="s">
        <v>10</v>
      </c>
      <c r="F74" t="s">
        <v>32</v>
      </c>
      <c r="G74" t="s">
        <v>39</v>
      </c>
      <c r="H74" t="s">
        <v>98</v>
      </c>
      <c r="I74">
        <v>1</v>
      </c>
      <c r="K74">
        <v>10</v>
      </c>
    </row>
    <row r="75" spans="2:11" x14ac:dyDescent="0.25">
      <c r="B75" t="s">
        <v>538</v>
      </c>
      <c r="C75" s="4">
        <v>45257.706585648149</v>
      </c>
      <c r="D75" t="s">
        <v>99</v>
      </c>
      <c r="E75" t="s">
        <v>10</v>
      </c>
      <c r="F75" t="s">
        <v>32</v>
      </c>
      <c r="G75" t="s">
        <v>39</v>
      </c>
      <c r="H75" t="s">
        <v>100</v>
      </c>
      <c r="I75">
        <v>78</v>
      </c>
      <c r="K75">
        <v>10</v>
      </c>
    </row>
    <row r="76" spans="2:11" x14ac:dyDescent="0.25">
      <c r="B76" t="s">
        <v>538</v>
      </c>
      <c r="C76" s="4">
        <v>45257.706585648149</v>
      </c>
      <c r="D76" t="s">
        <v>101</v>
      </c>
      <c r="E76" t="s">
        <v>10</v>
      </c>
      <c r="F76" t="s">
        <v>32</v>
      </c>
      <c r="G76" t="s">
        <v>39</v>
      </c>
      <c r="H76" t="s">
        <v>102</v>
      </c>
      <c r="I76">
        <v>20</v>
      </c>
      <c r="K76">
        <v>10</v>
      </c>
    </row>
  </sheetData>
  <hyperlinks>
    <hyperlink ref="A2" location="'Síntese Resultados'!A1" display="Voltar para a página Síntese de Resultados" xr:uid="{C76572A7-69B5-4D47-B80B-4E58895377BF}"/>
  </hyperlinks>
  <pageMargins left="0.7" right="0.7" top="0.75" bottom="0.75" header="0.3" footer="0.3"/>
  <drawing r:id="rId1"/>
  <tableParts count="1">
    <tablePart r:id="rId2"/>
  </tablePart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C0EA6-9F07-46CC-A333-36F183F2EC80}">
  <dimension ref="A2:K77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542</v>
      </c>
      <c r="C41" s="4">
        <v>45257.720138888886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542</v>
      </c>
      <c r="C42" s="4">
        <v>45257.720138888886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542</v>
      </c>
      <c r="C43" s="4">
        <v>45257.720138888886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542</v>
      </c>
      <c r="C44" s="4">
        <v>45257.720138888886</v>
      </c>
      <c r="D44" t="s">
        <v>21</v>
      </c>
      <c r="E44" t="s">
        <v>15</v>
      </c>
      <c r="F44" t="s">
        <v>22</v>
      </c>
      <c r="G44" t="s">
        <v>23</v>
      </c>
      <c r="H44" t="s">
        <v>126</v>
      </c>
      <c r="I44">
        <v>1</v>
      </c>
      <c r="K44">
        <v>10</v>
      </c>
    </row>
    <row r="45" spans="2:11" x14ac:dyDescent="0.25">
      <c r="B45" t="s">
        <v>542</v>
      </c>
      <c r="C45" s="4">
        <v>45257.720138888886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542</v>
      </c>
      <c r="C46" s="4">
        <v>45257.720138888886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542</v>
      </c>
      <c r="C47" s="4">
        <v>45257.720138888886</v>
      </c>
      <c r="D47" t="s">
        <v>31</v>
      </c>
      <c r="E47" t="s">
        <v>15</v>
      </c>
      <c r="F47" t="s">
        <v>32</v>
      </c>
      <c r="G47" t="s">
        <v>33</v>
      </c>
      <c r="H47" t="s">
        <v>545</v>
      </c>
      <c r="I47">
        <v>283</v>
      </c>
      <c r="K47">
        <v>10</v>
      </c>
    </row>
    <row r="48" spans="2:11" x14ac:dyDescent="0.25">
      <c r="B48" t="s">
        <v>542</v>
      </c>
      <c r="C48" s="4">
        <v>45257.720138888886</v>
      </c>
      <c r="D48" t="s">
        <v>35</v>
      </c>
      <c r="E48" t="s">
        <v>15</v>
      </c>
      <c r="F48" t="s">
        <v>11</v>
      </c>
      <c r="G48" t="s">
        <v>36</v>
      </c>
      <c r="H48" t="s">
        <v>117</v>
      </c>
      <c r="I48">
        <v>23</v>
      </c>
      <c r="K48">
        <v>10</v>
      </c>
    </row>
    <row r="49" spans="2:11" x14ac:dyDescent="0.25">
      <c r="B49" t="s">
        <v>542</v>
      </c>
      <c r="C49" s="4">
        <v>45257.720138888886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542</v>
      </c>
      <c r="C50" s="4">
        <v>45257.720138888886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542</v>
      </c>
      <c r="C51" s="4">
        <v>45257.720138888886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544</v>
      </c>
      <c r="K51">
        <v>10</v>
      </c>
    </row>
    <row r="52" spans="2:11" x14ac:dyDescent="0.25">
      <c r="B52" t="s">
        <v>542</v>
      </c>
      <c r="C52" s="4">
        <v>45257.720138888886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1</v>
      </c>
      <c r="K52">
        <v>10</v>
      </c>
    </row>
    <row r="53" spans="2:11" x14ac:dyDescent="0.25">
      <c r="B53" t="s">
        <v>542</v>
      </c>
      <c r="C53" s="4">
        <v>45257.720138888886</v>
      </c>
      <c r="D53" t="s">
        <v>130</v>
      </c>
      <c r="E53" t="s">
        <v>10</v>
      </c>
      <c r="F53" t="s">
        <v>11</v>
      </c>
      <c r="G53" t="s">
        <v>39</v>
      </c>
      <c r="H53" t="s">
        <v>131</v>
      </c>
      <c r="I53">
        <v>9</v>
      </c>
      <c r="K53">
        <v>10</v>
      </c>
    </row>
    <row r="54" spans="2:11" x14ac:dyDescent="0.25">
      <c r="B54" t="s">
        <v>542</v>
      </c>
      <c r="C54" s="4">
        <v>45257.720138888886</v>
      </c>
      <c r="D54" t="s">
        <v>132</v>
      </c>
      <c r="E54" t="s">
        <v>10</v>
      </c>
      <c r="F54" t="s">
        <v>11</v>
      </c>
      <c r="G54" t="s">
        <v>39</v>
      </c>
      <c r="H54" t="s">
        <v>133</v>
      </c>
      <c r="I54">
        <v>2</v>
      </c>
      <c r="K54">
        <v>10</v>
      </c>
    </row>
    <row r="55" spans="2:11" x14ac:dyDescent="0.25">
      <c r="B55" t="s">
        <v>542</v>
      </c>
      <c r="C55" s="4">
        <v>45257.720138888886</v>
      </c>
      <c r="D55" t="s">
        <v>51</v>
      </c>
      <c r="E55" t="s">
        <v>10</v>
      </c>
      <c r="F55" t="s">
        <v>11</v>
      </c>
      <c r="G55" t="s">
        <v>39</v>
      </c>
      <c r="H55" t="s">
        <v>52</v>
      </c>
      <c r="I55">
        <v>25</v>
      </c>
      <c r="K55">
        <v>10</v>
      </c>
    </row>
    <row r="56" spans="2:11" x14ac:dyDescent="0.25">
      <c r="B56" t="s">
        <v>542</v>
      </c>
      <c r="C56" s="4">
        <v>45257.720138888886</v>
      </c>
      <c r="D56" t="s">
        <v>53</v>
      </c>
      <c r="E56" t="s">
        <v>10</v>
      </c>
      <c r="F56" t="s">
        <v>11</v>
      </c>
      <c r="H56" t="s">
        <v>54</v>
      </c>
      <c r="I56">
        <v>25</v>
      </c>
      <c r="K56">
        <v>10</v>
      </c>
    </row>
    <row r="57" spans="2:11" x14ac:dyDescent="0.25">
      <c r="B57" t="s">
        <v>542</v>
      </c>
      <c r="C57" s="4">
        <v>45257.720138888886</v>
      </c>
      <c r="D57" t="s">
        <v>55</v>
      </c>
      <c r="E57" t="s">
        <v>10</v>
      </c>
      <c r="F57" t="s">
        <v>11</v>
      </c>
      <c r="H57" t="s">
        <v>56</v>
      </c>
      <c r="I57">
        <v>38</v>
      </c>
      <c r="K57">
        <v>10</v>
      </c>
    </row>
    <row r="58" spans="2:11" x14ac:dyDescent="0.25">
      <c r="B58" t="s">
        <v>542</v>
      </c>
      <c r="C58" s="4">
        <v>45257.720138888886</v>
      </c>
      <c r="D58" t="s">
        <v>57</v>
      </c>
      <c r="E58" t="s">
        <v>10</v>
      </c>
      <c r="F58" t="s">
        <v>11</v>
      </c>
      <c r="H58" t="s">
        <v>58</v>
      </c>
      <c r="I58">
        <v>1</v>
      </c>
      <c r="K58">
        <v>10</v>
      </c>
    </row>
    <row r="59" spans="2:11" x14ac:dyDescent="0.25">
      <c r="B59" t="s">
        <v>542</v>
      </c>
      <c r="C59" s="4">
        <v>45257.720138888886</v>
      </c>
      <c r="D59" t="s">
        <v>59</v>
      </c>
      <c r="E59" t="s">
        <v>10</v>
      </c>
      <c r="F59" t="s">
        <v>11</v>
      </c>
      <c r="H59" t="s">
        <v>60</v>
      </c>
      <c r="I59">
        <v>1</v>
      </c>
      <c r="K59">
        <v>10</v>
      </c>
    </row>
    <row r="60" spans="2:11" x14ac:dyDescent="0.25">
      <c r="B60" t="s">
        <v>542</v>
      </c>
      <c r="C60" s="4">
        <v>45257.720138888886</v>
      </c>
      <c r="D60" t="s">
        <v>61</v>
      </c>
      <c r="E60" t="s">
        <v>10</v>
      </c>
      <c r="F60" t="s">
        <v>11</v>
      </c>
      <c r="G60" t="s">
        <v>62</v>
      </c>
      <c r="H60" t="s">
        <v>63</v>
      </c>
      <c r="I60">
        <v>16</v>
      </c>
      <c r="K60">
        <v>10</v>
      </c>
    </row>
    <row r="61" spans="2:11" x14ac:dyDescent="0.25">
      <c r="B61" t="s">
        <v>542</v>
      </c>
      <c r="C61" s="4">
        <v>45257.720138888886</v>
      </c>
      <c r="D61" t="s">
        <v>67</v>
      </c>
      <c r="E61" t="s">
        <v>10</v>
      </c>
      <c r="F61" t="s">
        <v>11</v>
      </c>
      <c r="G61" t="s">
        <v>62</v>
      </c>
      <c r="H61" t="s">
        <v>68</v>
      </c>
      <c r="I61">
        <v>43</v>
      </c>
      <c r="K61">
        <v>10</v>
      </c>
    </row>
    <row r="62" spans="2:11" x14ac:dyDescent="0.25">
      <c r="B62" t="s">
        <v>542</v>
      </c>
      <c r="C62" s="4">
        <v>45257.720138888886</v>
      </c>
      <c r="D62" t="s">
        <v>69</v>
      </c>
      <c r="E62" t="s">
        <v>10</v>
      </c>
      <c r="F62" t="s">
        <v>11</v>
      </c>
      <c r="G62" t="s">
        <v>62</v>
      </c>
      <c r="H62" t="s">
        <v>70</v>
      </c>
      <c r="I62">
        <v>17</v>
      </c>
      <c r="K62">
        <v>10</v>
      </c>
    </row>
    <row r="63" spans="2:11" x14ac:dyDescent="0.25">
      <c r="B63" t="s">
        <v>542</v>
      </c>
      <c r="C63" s="4">
        <v>45257.720138888886</v>
      </c>
      <c r="D63" t="s">
        <v>71</v>
      </c>
      <c r="E63" t="s">
        <v>10</v>
      </c>
      <c r="F63" t="s">
        <v>11</v>
      </c>
      <c r="G63" t="s">
        <v>36</v>
      </c>
      <c r="H63" t="s">
        <v>72</v>
      </c>
      <c r="I63">
        <v>181</v>
      </c>
      <c r="K63">
        <v>10</v>
      </c>
    </row>
    <row r="64" spans="2:11" x14ac:dyDescent="0.25">
      <c r="B64" t="s">
        <v>542</v>
      </c>
      <c r="C64" s="4">
        <v>45257.720138888886</v>
      </c>
      <c r="D64" t="s">
        <v>73</v>
      </c>
      <c r="E64" t="s">
        <v>10</v>
      </c>
      <c r="F64" t="s">
        <v>11</v>
      </c>
      <c r="G64" t="s">
        <v>62</v>
      </c>
      <c r="H64" t="s">
        <v>74</v>
      </c>
      <c r="I64">
        <v>59</v>
      </c>
      <c r="K64">
        <v>10</v>
      </c>
    </row>
    <row r="65" spans="2:11" x14ac:dyDescent="0.25">
      <c r="B65" t="s">
        <v>542</v>
      </c>
      <c r="C65" s="4">
        <v>45257.720138888886</v>
      </c>
      <c r="D65" t="s">
        <v>75</v>
      </c>
      <c r="E65" t="s">
        <v>10</v>
      </c>
      <c r="F65" t="s">
        <v>32</v>
      </c>
      <c r="G65" t="s">
        <v>76</v>
      </c>
      <c r="H65" t="s">
        <v>77</v>
      </c>
      <c r="I65">
        <v>1</v>
      </c>
      <c r="K65">
        <v>10</v>
      </c>
    </row>
    <row r="66" spans="2:11" x14ac:dyDescent="0.25">
      <c r="B66" t="s">
        <v>542</v>
      </c>
      <c r="C66" s="4">
        <v>45257.720138888886</v>
      </c>
      <c r="D66" t="s">
        <v>78</v>
      </c>
      <c r="E66" t="s">
        <v>10</v>
      </c>
      <c r="F66" t="s">
        <v>32</v>
      </c>
      <c r="G66" t="s">
        <v>79</v>
      </c>
      <c r="H66" t="s">
        <v>80</v>
      </c>
      <c r="I66">
        <v>26</v>
      </c>
      <c r="K66">
        <v>10</v>
      </c>
    </row>
    <row r="67" spans="2:11" x14ac:dyDescent="0.25">
      <c r="B67" t="s">
        <v>542</v>
      </c>
      <c r="C67" s="4">
        <v>45257.720138888886</v>
      </c>
      <c r="D67" t="s">
        <v>119</v>
      </c>
      <c r="E67" t="s">
        <v>15</v>
      </c>
      <c r="F67" t="s">
        <v>22</v>
      </c>
      <c r="G67" t="s">
        <v>120</v>
      </c>
      <c r="H67" t="s">
        <v>144</v>
      </c>
      <c r="I67">
        <v>1</v>
      </c>
      <c r="K67">
        <v>10</v>
      </c>
    </row>
    <row r="68" spans="2:11" x14ac:dyDescent="0.25">
      <c r="B68" t="s">
        <v>542</v>
      </c>
      <c r="C68" s="4">
        <v>45257.720138888886</v>
      </c>
      <c r="D68" t="s">
        <v>83</v>
      </c>
      <c r="E68" t="s">
        <v>10</v>
      </c>
      <c r="F68" t="s">
        <v>11</v>
      </c>
      <c r="G68" t="s">
        <v>84</v>
      </c>
      <c r="H68" t="s">
        <v>85</v>
      </c>
      <c r="I68">
        <v>1</v>
      </c>
      <c r="K68">
        <v>10</v>
      </c>
    </row>
    <row r="69" spans="2:11" x14ac:dyDescent="0.25">
      <c r="B69" t="s">
        <v>542</v>
      </c>
      <c r="C69" s="4">
        <v>45257.720138888886</v>
      </c>
      <c r="D69" t="s">
        <v>86</v>
      </c>
      <c r="E69" t="s">
        <v>10</v>
      </c>
      <c r="F69" t="s">
        <v>32</v>
      </c>
      <c r="G69" t="s">
        <v>87</v>
      </c>
      <c r="H69" t="s">
        <v>88</v>
      </c>
      <c r="I69">
        <v>1</v>
      </c>
      <c r="K69">
        <v>10</v>
      </c>
    </row>
    <row r="70" spans="2:11" x14ac:dyDescent="0.25">
      <c r="B70" t="s">
        <v>542</v>
      </c>
      <c r="C70" s="4">
        <v>45257.720138888886</v>
      </c>
      <c r="D70" t="s">
        <v>135</v>
      </c>
      <c r="E70" t="s">
        <v>10</v>
      </c>
      <c r="F70" t="s">
        <v>32</v>
      </c>
      <c r="G70" t="s">
        <v>39</v>
      </c>
      <c r="H70" t="s">
        <v>136</v>
      </c>
      <c r="I70">
        <v>1</v>
      </c>
      <c r="K70">
        <v>10</v>
      </c>
    </row>
    <row r="71" spans="2:11" x14ac:dyDescent="0.25">
      <c r="B71" t="s">
        <v>542</v>
      </c>
      <c r="C71" s="4">
        <v>45257.720138888886</v>
      </c>
      <c r="D71" t="s">
        <v>89</v>
      </c>
      <c r="E71" t="s">
        <v>10</v>
      </c>
      <c r="F71" t="s">
        <v>32</v>
      </c>
      <c r="G71" t="s">
        <v>39</v>
      </c>
      <c r="H71" t="s">
        <v>90</v>
      </c>
      <c r="I71">
        <v>1</v>
      </c>
      <c r="K71">
        <v>10</v>
      </c>
    </row>
    <row r="72" spans="2:11" x14ac:dyDescent="0.25">
      <c r="B72" t="s">
        <v>542</v>
      </c>
      <c r="C72" s="4">
        <v>45257.720138888886</v>
      </c>
      <c r="D72" t="s">
        <v>91</v>
      </c>
      <c r="E72" t="s">
        <v>10</v>
      </c>
      <c r="F72" t="s">
        <v>32</v>
      </c>
      <c r="G72" t="s">
        <v>39</v>
      </c>
      <c r="H72" t="s">
        <v>92</v>
      </c>
      <c r="I72">
        <v>1</v>
      </c>
      <c r="K72">
        <v>10</v>
      </c>
    </row>
    <row r="73" spans="2:11" x14ac:dyDescent="0.25">
      <c r="B73" t="s">
        <v>542</v>
      </c>
      <c r="C73" s="4">
        <v>45257.720138888886</v>
      </c>
      <c r="D73" t="s">
        <v>93</v>
      </c>
      <c r="E73" t="s">
        <v>10</v>
      </c>
      <c r="F73" t="s">
        <v>32</v>
      </c>
      <c r="G73" t="s">
        <v>87</v>
      </c>
      <c r="H73" t="s">
        <v>94</v>
      </c>
      <c r="I73">
        <v>2</v>
      </c>
      <c r="K73">
        <v>10</v>
      </c>
    </row>
    <row r="74" spans="2:11" x14ac:dyDescent="0.25">
      <c r="B74" t="s">
        <v>542</v>
      </c>
      <c r="C74" s="4">
        <v>45257.720138888886</v>
      </c>
      <c r="D74" t="s">
        <v>95</v>
      </c>
      <c r="E74" t="s">
        <v>10</v>
      </c>
      <c r="F74" t="s">
        <v>32</v>
      </c>
      <c r="G74" t="s">
        <v>39</v>
      </c>
      <c r="H74" t="s">
        <v>96</v>
      </c>
      <c r="I74">
        <v>2</v>
      </c>
      <c r="K74">
        <v>10</v>
      </c>
    </row>
    <row r="75" spans="2:11" x14ac:dyDescent="0.25">
      <c r="B75" t="s">
        <v>542</v>
      </c>
      <c r="C75" s="4">
        <v>45257.720138888886</v>
      </c>
      <c r="D75" t="s">
        <v>97</v>
      </c>
      <c r="E75" t="s">
        <v>10</v>
      </c>
      <c r="F75" t="s">
        <v>32</v>
      </c>
      <c r="G75" t="s">
        <v>39</v>
      </c>
      <c r="H75" t="s">
        <v>98</v>
      </c>
      <c r="I75">
        <v>2</v>
      </c>
      <c r="K75">
        <v>10</v>
      </c>
    </row>
    <row r="76" spans="2:11" x14ac:dyDescent="0.25">
      <c r="B76" t="s">
        <v>542</v>
      </c>
      <c r="C76" s="4">
        <v>45257.720138888886</v>
      </c>
      <c r="D76" t="s">
        <v>99</v>
      </c>
      <c r="E76" t="s">
        <v>10</v>
      </c>
      <c r="F76" t="s">
        <v>32</v>
      </c>
      <c r="G76" t="s">
        <v>39</v>
      </c>
      <c r="H76" t="s">
        <v>100</v>
      </c>
      <c r="I76">
        <v>219</v>
      </c>
      <c r="K76">
        <v>10</v>
      </c>
    </row>
    <row r="77" spans="2:11" x14ac:dyDescent="0.25">
      <c r="B77" t="s">
        <v>542</v>
      </c>
      <c r="C77" s="4">
        <v>45257.720138888886</v>
      </c>
      <c r="D77" t="s">
        <v>101</v>
      </c>
      <c r="E77" t="s">
        <v>10</v>
      </c>
      <c r="F77" t="s">
        <v>32</v>
      </c>
      <c r="G77" t="s">
        <v>39</v>
      </c>
      <c r="H77" t="s">
        <v>102</v>
      </c>
      <c r="I77">
        <v>67</v>
      </c>
      <c r="K77">
        <v>10</v>
      </c>
    </row>
  </sheetData>
  <hyperlinks>
    <hyperlink ref="A2" location="'Síntese Resultados'!A1" display="Voltar para a página Síntese de Resultados" xr:uid="{0ECCDC91-FCF3-4D40-AE9B-20B2DC0CD61C}"/>
  </hyperlinks>
  <pageMargins left="0.7" right="0.7" top="0.75" bottom="0.75" header="0.3" footer="0.3"/>
  <drawing r:id="rId1"/>
  <tableParts count="1">
    <tablePart r:id="rId2"/>
  </tablePart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B70BB-8731-4233-BA58-7953383D500A}">
  <dimension ref="A2:K74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546</v>
      </c>
      <c r="C41" s="4">
        <v>45258.370613425926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546</v>
      </c>
      <c r="C42" s="4">
        <v>45258.370613425926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546</v>
      </c>
      <c r="C43" s="4">
        <v>45258.370613425926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546</v>
      </c>
      <c r="C44" s="4">
        <v>45258.370613425926</v>
      </c>
      <c r="D44" t="s">
        <v>21</v>
      </c>
      <c r="E44" t="s">
        <v>15</v>
      </c>
      <c r="F44" t="s">
        <v>22</v>
      </c>
      <c r="G44" t="s">
        <v>23</v>
      </c>
      <c r="H44" t="s">
        <v>126</v>
      </c>
      <c r="I44">
        <v>1</v>
      </c>
      <c r="K44">
        <v>10</v>
      </c>
    </row>
    <row r="45" spans="2:11" x14ac:dyDescent="0.25">
      <c r="B45" t="s">
        <v>546</v>
      </c>
      <c r="C45" s="4">
        <v>45258.370613425926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546</v>
      </c>
      <c r="C46" s="4">
        <v>45258.370613425926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546</v>
      </c>
      <c r="C47" s="4">
        <v>45258.370613425926</v>
      </c>
      <c r="D47" t="s">
        <v>31</v>
      </c>
      <c r="E47" t="s">
        <v>15</v>
      </c>
      <c r="F47" t="s">
        <v>32</v>
      </c>
      <c r="G47" t="s">
        <v>33</v>
      </c>
      <c r="H47" t="s">
        <v>548</v>
      </c>
      <c r="I47">
        <v>159</v>
      </c>
      <c r="K47">
        <v>10</v>
      </c>
    </row>
    <row r="48" spans="2:11" x14ac:dyDescent="0.25">
      <c r="B48" t="s">
        <v>546</v>
      </c>
      <c r="C48" s="4">
        <v>45258.370613425926</v>
      </c>
      <c r="D48" t="s">
        <v>35</v>
      </c>
      <c r="E48" t="s">
        <v>15</v>
      </c>
      <c r="F48" t="s">
        <v>11</v>
      </c>
      <c r="G48" t="s">
        <v>36</v>
      </c>
      <c r="H48" t="s">
        <v>117</v>
      </c>
      <c r="I48">
        <v>23</v>
      </c>
      <c r="K48">
        <v>10</v>
      </c>
    </row>
    <row r="49" spans="2:11" x14ac:dyDescent="0.25">
      <c r="B49" t="s">
        <v>546</v>
      </c>
      <c r="C49" s="4">
        <v>45258.370613425926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546</v>
      </c>
      <c r="C50" s="4">
        <v>45258.370613425926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546</v>
      </c>
      <c r="C51" s="4">
        <v>45258.370613425926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549</v>
      </c>
      <c r="K51">
        <v>10</v>
      </c>
    </row>
    <row r="52" spans="2:11" x14ac:dyDescent="0.25">
      <c r="B52" t="s">
        <v>546</v>
      </c>
      <c r="C52" s="4">
        <v>45258.370613425926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1</v>
      </c>
      <c r="K52">
        <v>10</v>
      </c>
    </row>
    <row r="53" spans="2:11" x14ac:dyDescent="0.25">
      <c r="B53" t="s">
        <v>546</v>
      </c>
      <c r="C53" s="4">
        <v>45258.370613425926</v>
      </c>
      <c r="D53" t="s">
        <v>51</v>
      </c>
      <c r="E53" t="s">
        <v>10</v>
      </c>
      <c r="F53" t="s">
        <v>11</v>
      </c>
      <c r="G53" t="s">
        <v>39</v>
      </c>
      <c r="H53" t="s">
        <v>52</v>
      </c>
      <c r="I53">
        <v>5</v>
      </c>
      <c r="K53">
        <v>10</v>
      </c>
    </row>
    <row r="54" spans="2:11" x14ac:dyDescent="0.25">
      <c r="B54" t="s">
        <v>546</v>
      </c>
      <c r="C54" s="4">
        <v>45258.370613425926</v>
      </c>
      <c r="D54" t="s">
        <v>53</v>
      </c>
      <c r="E54" t="s">
        <v>10</v>
      </c>
      <c r="F54" t="s">
        <v>11</v>
      </c>
      <c r="H54" t="s">
        <v>54</v>
      </c>
      <c r="I54">
        <v>5</v>
      </c>
      <c r="K54">
        <v>10</v>
      </c>
    </row>
    <row r="55" spans="2:11" x14ac:dyDescent="0.25">
      <c r="B55" t="s">
        <v>546</v>
      </c>
      <c r="C55" s="4">
        <v>45258.370613425926</v>
      </c>
      <c r="D55" t="s">
        <v>55</v>
      </c>
      <c r="E55" t="s">
        <v>10</v>
      </c>
      <c r="F55" t="s">
        <v>11</v>
      </c>
      <c r="H55" t="s">
        <v>56</v>
      </c>
      <c r="I55">
        <v>8</v>
      </c>
      <c r="K55">
        <v>10</v>
      </c>
    </row>
    <row r="56" spans="2:11" x14ac:dyDescent="0.25">
      <c r="B56" t="s">
        <v>546</v>
      </c>
      <c r="C56" s="4">
        <v>45258.370613425926</v>
      </c>
      <c r="D56" t="s">
        <v>57</v>
      </c>
      <c r="E56" t="s">
        <v>10</v>
      </c>
      <c r="F56" t="s">
        <v>11</v>
      </c>
      <c r="H56" t="s">
        <v>58</v>
      </c>
      <c r="I56">
        <v>1</v>
      </c>
      <c r="K56">
        <v>10</v>
      </c>
    </row>
    <row r="57" spans="2:11" x14ac:dyDescent="0.25">
      <c r="B57" t="s">
        <v>546</v>
      </c>
      <c r="C57" s="4">
        <v>45258.370613425926</v>
      </c>
      <c r="D57" t="s">
        <v>59</v>
      </c>
      <c r="E57" t="s">
        <v>10</v>
      </c>
      <c r="F57" t="s">
        <v>11</v>
      </c>
      <c r="H57" t="s">
        <v>60</v>
      </c>
      <c r="I57">
        <v>1</v>
      </c>
      <c r="K57">
        <v>10</v>
      </c>
    </row>
    <row r="58" spans="2:11" x14ac:dyDescent="0.25">
      <c r="B58" t="s">
        <v>546</v>
      </c>
      <c r="C58" s="4">
        <v>45258.370613425926</v>
      </c>
      <c r="D58" t="s">
        <v>67</v>
      </c>
      <c r="E58" t="s">
        <v>10</v>
      </c>
      <c r="F58" t="s">
        <v>11</v>
      </c>
      <c r="G58" t="s">
        <v>62</v>
      </c>
      <c r="H58" t="s">
        <v>68</v>
      </c>
      <c r="I58">
        <v>27</v>
      </c>
      <c r="K58">
        <v>10</v>
      </c>
    </row>
    <row r="59" spans="2:11" x14ac:dyDescent="0.25">
      <c r="B59" t="s">
        <v>546</v>
      </c>
      <c r="C59" s="4">
        <v>45258.370613425926</v>
      </c>
      <c r="D59" t="s">
        <v>69</v>
      </c>
      <c r="E59" t="s">
        <v>10</v>
      </c>
      <c r="F59" t="s">
        <v>11</v>
      </c>
      <c r="G59" t="s">
        <v>62</v>
      </c>
      <c r="H59" t="s">
        <v>70</v>
      </c>
      <c r="I59">
        <v>4</v>
      </c>
      <c r="K59">
        <v>10</v>
      </c>
    </row>
    <row r="60" spans="2:11" x14ac:dyDescent="0.25">
      <c r="B60" t="s">
        <v>546</v>
      </c>
      <c r="C60" s="4">
        <v>45258.370613425926</v>
      </c>
      <c r="D60" t="s">
        <v>71</v>
      </c>
      <c r="E60" t="s">
        <v>10</v>
      </c>
      <c r="F60" t="s">
        <v>11</v>
      </c>
      <c r="G60" t="s">
        <v>36</v>
      </c>
      <c r="H60" t="s">
        <v>72</v>
      </c>
      <c r="I60">
        <v>148</v>
      </c>
      <c r="K60">
        <v>10</v>
      </c>
    </row>
    <row r="61" spans="2:11" x14ac:dyDescent="0.25">
      <c r="B61" t="s">
        <v>546</v>
      </c>
      <c r="C61" s="4">
        <v>45258.370613425926</v>
      </c>
      <c r="D61" t="s">
        <v>73</v>
      </c>
      <c r="E61" t="s">
        <v>10</v>
      </c>
      <c r="F61" t="s">
        <v>11</v>
      </c>
      <c r="G61" t="s">
        <v>62</v>
      </c>
      <c r="H61" t="s">
        <v>74</v>
      </c>
      <c r="I61">
        <v>46</v>
      </c>
      <c r="K61">
        <v>10</v>
      </c>
    </row>
    <row r="62" spans="2:11" x14ac:dyDescent="0.25">
      <c r="B62" t="s">
        <v>546</v>
      </c>
      <c r="C62" s="4">
        <v>45258.370613425926</v>
      </c>
      <c r="D62" t="s">
        <v>75</v>
      </c>
      <c r="E62" t="s">
        <v>10</v>
      </c>
      <c r="F62" t="s">
        <v>32</v>
      </c>
      <c r="G62" t="s">
        <v>76</v>
      </c>
      <c r="H62" t="s">
        <v>77</v>
      </c>
      <c r="I62">
        <v>1</v>
      </c>
      <c r="K62">
        <v>10</v>
      </c>
    </row>
    <row r="63" spans="2:11" x14ac:dyDescent="0.25">
      <c r="B63" t="s">
        <v>546</v>
      </c>
      <c r="C63" s="4">
        <v>45258.370613425926</v>
      </c>
      <c r="D63" t="s">
        <v>78</v>
      </c>
      <c r="E63" t="s">
        <v>10</v>
      </c>
      <c r="F63" t="s">
        <v>32</v>
      </c>
      <c r="G63" t="s">
        <v>79</v>
      </c>
      <c r="H63" t="s">
        <v>80</v>
      </c>
      <c r="I63">
        <v>4</v>
      </c>
      <c r="K63">
        <v>10</v>
      </c>
    </row>
    <row r="64" spans="2:11" x14ac:dyDescent="0.25">
      <c r="B64" t="s">
        <v>546</v>
      </c>
      <c r="C64" s="4">
        <v>45258.370613425926</v>
      </c>
      <c r="D64" t="s">
        <v>119</v>
      </c>
      <c r="E64" t="s">
        <v>15</v>
      </c>
      <c r="F64" t="s">
        <v>22</v>
      </c>
      <c r="G64" t="s">
        <v>120</v>
      </c>
      <c r="H64" t="s">
        <v>144</v>
      </c>
      <c r="I64">
        <v>1</v>
      </c>
      <c r="K64">
        <v>10</v>
      </c>
    </row>
    <row r="65" spans="2:11" x14ac:dyDescent="0.25">
      <c r="B65" t="s">
        <v>546</v>
      </c>
      <c r="C65" s="4">
        <v>45258.370613425926</v>
      </c>
      <c r="D65" t="s">
        <v>83</v>
      </c>
      <c r="E65" t="s">
        <v>10</v>
      </c>
      <c r="F65" t="s">
        <v>11</v>
      </c>
      <c r="G65" t="s">
        <v>84</v>
      </c>
      <c r="H65" t="s">
        <v>85</v>
      </c>
      <c r="I65">
        <v>1</v>
      </c>
      <c r="K65">
        <v>10</v>
      </c>
    </row>
    <row r="66" spans="2:11" x14ac:dyDescent="0.25">
      <c r="B66" t="s">
        <v>546</v>
      </c>
      <c r="C66" s="4">
        <v>45258.370613425926</v>
      </c>
      <c r="D66" t="s">
        <v>86</v>
      </c>
      <c r="E66" t="s">
        <v>10</v>
      </c>
      <c r="F66" t="s">
        <v>32</v>
      </c>
      <c r="G66" t="s">
        <v>87</v>
      </c>
      <c r="H66" t="s">
        <v>88</v>
      </c>
      <c r="I66">
        <v>1</v>
      </c>
      <c r="K66">
        <v>10</v>
      </c>
    </row>
    <row r="67" spans="2:11" x14ac:dyDescent="0.25">
      <c r="B67" t="s">
        <v>546</v>
      </c>
      <c r="C67" s="4">
        <v>45258.370613425926</v>
      </c>
      <c r="D67" t="s">
        <v>135</v>
      </c>
      <c r="E67" t="s">
        <v>10</v>
      </c>
      <c r="F67" t="s">
        <v>32</v>
      </c>
      <c r="G67" t="s">
        <v>39</v>
      </c>
      <c r="H67" t="s">
        <v>136</v>
      </c>
      <c r="I67">
        <v>1</v>
      </c>
      <c r="K67">
        <v>10</v>
      </c>
    </row>
    <row r="68" spans="2:11" x14ac:dyDescent="0.25">
      <c r="B68" t="s">
        <v>546</v>
      </c>
      <c r="C68" s="4">
        <v>45258.370613425926</v>
      </c>
      <c r="D68" t="s">
        <v>89</v>
      </c>
      <c r="E68" t="s">
        <v>10</v>
      </c>
      <c r="F68" t="s">
        <v>32</v>
      </c>
      <c r="G68" t="s">
        <v>39</v>
      </c>
      <c r="H68" t="s">
        <v>90</v>
      </c>
      <c r="I68">
        <v>1</v>
      </c>
      <c r="K68">
        <v>10</v>
      </c>
    </row>
    <row r="69" spans="2:11" x14ac:dyDescent="0.25">
      <c r="B69" t="s">
        <v>546</v>
      </c>
      <c r="C69" s="4">
        <v>45258.370613425926</v>
      </c>
      <c r="D69" t="s">
        <v>91</v>
      </c>
      <c r="E69" t="s">
        <v>10</v>
      </c>
      <c r="F69" t="s">
        <v>32</v>
      </c>
      <c r="G69" t="s">
        <v>39</v>
      </c>
      <c r="H69" t="s">
        <v>92</v>
      </c>
      <c r="I69">
        <v>1</v>
      </c>
      <c r="K69">
        <v>10</v>
      </c>
    </row>
    <row r="70" spans="2:11" x14ac:dyDescent="0.25">
      <c r="B70" t="s">
        <v>546</v>
      </c>
      <c r="C70" s="4">
        <v>45258.370613425926</v>
      </c>
      <c r="D70" t="s">
        <v>93</v>
      </c>
      <c r="E70" t="s">
        <v>10</v>
      </c>
      <c r="F70" t="s">
        <v>32</v>
      </c>
      <c r="G70" t="s">
        <v>87</v>
      </c>
      <c r="H70" t="s">
        <v>94</v>
      </c>
      <c r="I70">
        <v>2</v>
      </c>
      <c r="K70">
        <v>10</v>
      </c>
    </row>
    <row r="71" spans="2:11" x14ac:dyDescent="0.25">
      <c r="B71" t="s">
        <v>546</v>
      </c>
      <c r="C71" s="4">
        <v>45258.370613425926</v>
      </c>
      <c r="D71" t="s">
        <v>95</v>
      </c>
      <c r="E71" t="s">
        <v>10</v>
      </c>
      <c r="F71" t="s">
        <v>32</v>
      </c>
      <c r="G71" t="s">
        <v>39</v>
      </c>
      <c r="H71" t="s">
        <v>96</v>
      </c>
      <c r="I71">
        <v>2</v>
      </c>
      <c r="K71">
        <v>10</v>
      </c>
    </row>
    <row r="72" spans="2:11" x14ac:dyDescent="0.25">
      <c r="B72" t="s">
        <v>546</v>
      </c>
      <c r="C72" s="4">
        <v>45258.370613425926</v>
      </c>
      <c r="D72" t="s">
        <v>97</v>
      </c>
      <c r="E72" t="s">
        <v>10</v>
      </c>
      <c r="F72" t="s">
        <v>32</v>
      </c>
      <c r="G72" t="s">
        <v>39</v>
      </c>
      <c r="H72" t="s">
        <v>98</v>
      </c>
      <c r="I72">
        <v>2</v>
      </c>
      <c r="K72">
        <v>10</v>
      </c>
    </row>
    <row r="73" spans="2:11" x14ac:dyDescent="0.25">
      <c r="B73" t="s">
        <v>546</v>
      </c>
      <c r="C73" s="4">
        <v>45258.370613425926</v>
      </c>
      <c r="D73" t="s">
        <v>99</v>
      </c>
      <c r="E73" t="s">
        <v>10</v>
      </c>
      <c r="F73" t="s">
        <v>32</v>
      </c>
      <c r="G73" t="s">
        <v>39</v>
      </c>
      <c r="H73" t="s">
        <v>100</v>
      </c>
      <c r="I73">
        <v>158</v>
      </c>
      <c r="K73">
        <v>10</v>
      </c>
    </row>
    <row r="74" spans="2:11" x14ac:dyDescent="0.25">
      <c r="B74" t="s">
        <v>546</v>
      </c>
      <c r="C74" s="4">
        <v>45258.370613425926</v>
      </c>
      <c r="D74" t="s">
        <v>101</v>
      </c>
      <c r="E74" t="s">
        <v>10</v>
      </c>
      <c r="F74" t="s">
        <v>32</v>
      </c>
      <c r="G74" t="s">
        <v>39</v>
      </c>
      <c r="H74" t="s">
        <v>102</v>
      </c>
      <c r="I74">
        <v>38</v>
      </c>
      <c r="K74">
        <v>10</v>
      </c>
    </row>
  </sheetData>
  <hyperlinks>
    <hyperlink ref="A2" location="'Síntese Resultados'!A1" display="Voltar para a página Síntese de Resultados" xr:uid="{DBF55B0E-CD2E-4A90-BCE8-46443FCAAE78}"/>
  </hyperlinks>
  <pageMargins left="0.7" right="0.7" top="0.75" bottom="0.75" header="0.3" footer="0.3"/>
  <drawing r:id="rId1"/>
  <tableParts count="1">
    <tablePart r:id="rId2"/>
  </tablePart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4DC75-A77D-4163-8709-A5D81E422DB7}">
  <dimension ref="A2:K78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551</v>
      </c>
      <c r="C41" s="4">
        <v>45258.375439814816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18</v>
      </c>
      <c r="K41">
        <v>10</v>
      </c>
    </row>
    <row r="42" spans="2:11" x14ac:dyDescent="0.25">
      <c r="B42" t="s">
        <v>551</v>
      </c>
      <c r="C42" s="4">
        <v>45258.375439814816</v>
      </c>
      <c r="D42" t="s">
        <v>167</v>
      </c>
      <c r="E42" t="s">
        <v>15</v>
      </c>
      <c r="F42" t="s">
        <v>22</v>
      </c>
      <c r="G42" t="s">
        <v>168</v>
      </c>
      <c r="H42" t="s">
        <v>275</v>
      </c>
      <c r="I42">
        <v>1</v>
      </c>
      <c r="K42">
        <v>10</v>
      </c>
    </row>
    <row r="43" spans="2:11" x14ac:dyDescent="0.25">
      <c r="B43" t="s">
        <v>551</v>
      </c>
      <c r="C43" s="4">
        <v>45258.375439814816</v>
      </c>
      <c r="D43" t="s">
        <v>16</v>
      </c>
      <c r="E43" t="s">
        <v>15</v>
      </c>
      <c r="F43" t="s">
        <v>11</v>
      </c>
      <c r="G43" t="s">
        <v>17</v>
      </c>
      <c r="H43" t="s">
        <v>18</v>
      </c>
      <c r="I43">
        <v>1</v>
      </c>
      <c r="K43">
        <v>10</v>
      </c>
    </row>
    <row r="44" spans="2:11" x14ac:dyDescent="0.25">
      <c r="B44" t="s">
        <v>551</v>
      </c>
      <c r="C44" s="4">
        <v>45258.375439814816</v>
      </c>
      <c r="D44" t="s">
        <v>19</v>
      </c>
      <c r="E44" t="s">
        <v>15</v>
      </c>
      <c r="F44" t="s">
        <v>11</v>
      </c>
      <c r="G44" t="s">
        <v>17</v>
      </c>
      <c r="H44" t="s">
        <v>20</v>
      </c>
      <c r="I44">
        <v>2</v>
      </c>
      <c r="K44">
        <v>10</v>
      </c>
    </row>
    <row r="45" spans="2:11" x14ac:dyDescent="0.25">
      <c r="B45" t="s">
        <v>551</v>
      </c>
      <c r="C45" s="4">
        <v>45258.375439814816</v>
      </c>
      <c r="D45" t="s">
        <v>21</v>
      </c>
      <c r="E45" t="s">
        <v>15</v>
      </c>
      <c r="F45" t="s">
        <v>22</v>
      </c>
      <c r="G45" t="s">
        <v>23</v>
      </c>
      <c r="H45" t="s">
        <v>126</v>
      </c>
      <c r="I45">
        <v>1</v>
      </c>
      <c r="K45">
        <v>10</v>
      </c>
    </row>
    <row r="46" spans="2:11" x14ac:dyDescent="0.25">
      <c r="B46" t="s">
        <v>551</v>
      </c>
      <c r="C46" s="4">
        <v>45258.375439814816</v>
      </c>
      <c r="D46" t="s">
        <v>25</v>
      </c>
      <c r="E46" t="s">
        <v>10</v>
      </c>
      <c r="F46" t="s">
        <v>11</v>
      </c>
      <c r="G46" t="s">
        <v>26</v>
      </c>
      <c r="H46" t="s">
        <v>27</v>
      </c>
      <c r="I46">
        <v>0</v>
      </c>
      <c r="K46">
        <v>10</v>
      </c>
    </row>
    <row r="47" spans="2:11" x14ac:dyDescent="0.25">
      <c r="B47" t="s">
        <v>551</v>
      </c>
      <c r="C47" s="4">
        <v>45258.375439814816</v>
      </c>
      <c r="D47" t="s">
        <v>28</v>
      </c>
      <c r="E47" t="s">
        <v>10</v>
      </c>
      <c r="F47" t="s">
        <v>11</v>
      </c>
      <c r="G47" t="s">
        <v>29</v>
      </c>
      <c r="H47" t="s">
        <v>30</v>
      </c>
      <c r="I47">
        <v>2</v>
      </c>
      <c r="K47">
        <v>10</v>
      </c>
    </row>
    <row r="48" spans="2:11" x14ac:dyDescent="0.25">
      <c r="B48" t="s">
        <v>551</v>
      </c>
      <c r="C48" s="4">
        <v>45258.375439814816</v>
      </c>
      <c r="D48" t="s">
        <v>31</v>
      </c>
      <c r="E48" t="s">
        <v>15</v>
      </c>
      <c r="F48" t="s">
        <v>32</v>
      </c>
      <c r="G48" t="s">
        <v>33</v>
      </c>
      <c r="H48" t="s">
        <v>554</v>
      </c>
      <c r="I48">
        <v>525</v>
      </c>
      <c r="K48">
        <v>10</v>
      </c>
    </row>
    <row r="49" spans="2:11" x14ac:dyDescent="0.25">
      <c r="B49" t="s">
        <v>551</v>
      </c>
      <c r="C49" s="4">
        <v>45258.375439814816</v>
      </c>
      <c r="D49" t="s">
        <v>35</v>
      </c>
      <c r="E49" t="s">
        <v>15</v>
      </c>
      <c r="F49" t="s">
        <v>11</v>
      </c>
      <c r="G49" t="s">
        <v>36</v>
      </c>
      <c r="H49" t="s">
        <v>555</v>
      </c>
      <c r="I49">
        <v>22</v>
      </c>
      <c r="K49">
        <v>10</v>
      </c>
    </row>
    <row r="50" spans="2:11" x14ac:dyDescent="0.25">
      <c r="B50" t="s">
        <v>551</v>
      </c>
      <c r="C50" s="4">
        <v>45258.375439814816</v>
      </c>
      <c r="D50" t="s">
        <v>38</v>
      </c>
      <c r="E50" t="s">
        <v>10</v>
      </c>
      <c r="F50" t="s">
        <v>11</v>
      </c>
      <c r="G50" t="s">
        <v>39</v>
      </c>
      <c r="H50" t="s">
        <v>40</v>
      </c>
      <c r="I50">
        <v>0</v>
      </c>
      <c r="K50">
        <v>10</v>
      </c>
    </row>
    <row r="51" spans="2:11" x14ac:dyDescent="0.25">
      <c r="B51" t="s">
        <v>551</v>
      </c>
      <c r="C51" s="4">
        <v>45258.375439814816</v>
      </c>
      <c r="D51" t="s">
        <v>41</v>
      </c>
      <c r="E51" t="s">
        <v>15</v>
      </c>
      <c r="F51" t="s">
        <v>11</v>
      </c>
      <c r="G51" t="s">
        <v>42</v>
      </c>
      <c r="H51" t="s">
        <v>43</v>
      </c>
      <c r="I51">
        <v>1</v>
      </c>
      <c r="J51" t="s">
        <v>44</v>
      </c>
      <c r="K51">
        <v>10</v>
      </c>
    </row>
    <row r="52" spans="2:11" x14ac:dyDescent="0.25">
      <c r="B52" t="s">
        <v>551</v>
      </c>
      <c r="C52" s="4">
        <v>45258.375439814816</v>
      </c>
      <c r="D52" t="s">
        <v>45</v>
      </c>
      <c r="E52" t="s">
        <v>10</v>
      </c>
      <c r="F52" t="s">
        <v>11</v>
      </c>
      <c r="G52" t="s">
        <v>46</v>
      </c>
      <c r="H52" t="s">
        <v>47</v>
      </c>
      <c r="I52">
        <v>1</v>
      </c>
      <c r="J52" t="s">
        <v>552</v>
      </c>
      <c r="K52">
        <v>10</v>
      </c>
    </row>
    <row r="53" spans="2:11" x14ac:dyDescent="0.25">
      <c r="B53" t="s">
        <v>551</v>
      </c>
      <c r="C53" s="4">
        <v>45258.375439814816</v>
      </c>
      <c r="D53" t="s">
        <v>49</v>
      </c>
      <c r="E53" t="s">
        <v>10</v>
      </c>
      <c r="F53" t="s">
        <v>11</v>
      </c>
      <c r="G53" t="s">
        <v>39</v>
      </c>
      <c r="H53" t="s">
        <v>50</v>
      </c>
      <c r="I53">
        <v>1</v>
      </c>
      <c r="K53">
        <v>10</v>
      </c>
    </row>
    <row r="54" spans="2:11" x14ac:dyDescent="0.25">
      <c r="B54" t="s">
        <v>551</v>
      </c>
      <c r="C54" s="4">
        <v>45258.375439814816</v>
      </c>
      <c r="D54" t="s">
        <v>130</v>
      </c>
      <c r="E54" t="s">
        <v>10</v>
      </c>
      <c r="F54" t="s">
        <v>11</v>
      </c>
      <c r="G54" t="s">
        <v>39</v>
      </c>
      <c r="H54" t="s">
        <v>131</v>
      </c>
      <c r="I54">
        <v>7</v>
      </c>
      <c r="K54">
        <v>10</v>
      </c>
    </row>
    <row r="55" spans="2:11" x14ac:dyDescent="0.25">
      <c r="B55" t="s">
        <v>551</v>
      </c>
      <c r="C55" s="4">
        <v>45258.375439814816</v>
      </c>
      <c r="D55" t="s">
        <v>132</v>
      </c>
      <c r="E55" t="s">
        <v>10</v>
      </c>
      <c r="F55" t="s">
        <v>11</v>
      </c>
      <c r="G55" t="s">
        <v>39</v>
      </c>
      <c r="H55" t="s">
        <v>133</v>
      </c>
      <c r="I55">
        <v>1</v>
      </c>
      <c r="K55">
        <v>10</v>
      </c>
    </row>
    <row r="56" spans="2:11" x14ac:dyDescent="0.25">
      <c r="B56" t="s">
        <v>551</v>
      </c>
      <c r="C56" s="4">
        <v>45258.375439814816</v>
      </c>
      <c r="D56" t="s">
        <v>51</v>
      </c>
      <c r="E56" t="s">
        <v>10</v>
      </c>
      <c r="F56" t="s">
        <v>11</v>
      </c>
      <c r="G56" t="s">
        <v>39</v>
      </c>
      <c r="H56" t="s">
        <v>52</v>
      </c>
      <c r="I56">
        <v>20</v>
      </c>
      <c r="K56">
        <v>10</v>
      </c>
    </row>
    <row r="57" spans="2:11" x14ac:dyDescent="0.25">
      <c r="B57" t="s">
        <v>551</v>
      </c>
      <c r="C57" s="4">
        <v>45258.375439814816</v>
      </c>
      <c r="D57" t="s">
        <v>53</v>
      </c>
      <c r="E57" t="s">
        <v>10</v>
      </c>
      <c r="F57" t="s">
        <v>11</v>
      </c>
      <c r="H57" t="s">
        <v>54</v>
      </c>
      <c r="I57">
        <v>20</v>
      </c>
      <c r="K57">
        <v>10</v>
      </c>
    </row>
    <row r="58" spans="2:11" x14ac:dyDescent="0.25">
      <c r="B58" t="s">
        <v>551</v>
      </c>
      <c r="C58" s="4">
        <v>45258.375439814816</v>
      </c>
      <c r="D58" t="s">
        <v>55</v>
      </c>
      <c r="E58" t="s">
        <v>10</v>
      </c>
      <c r="F58" t="s">
        <v>11</v>
      </c>
      <c r="H58" t="s">
        <v>56</v>
      </c>
      <c r="I58">
        <v>22</v>
      </c>
      <c r="K58">
        <v>10</v>
      </c>
    </row>
    <row r="59" spans="2:11" x14ac:dyDescent="0.25">
      <c r="B59" t="s">
        <v>551</v>
      </c>
      <c r="C59" s="4">
        <v>45258.375439814816</v>
      </c>
      <c r="D59" t="s">
        <v>57</v>
      </c>
      <c r="E59" t="s">
        <v>10</v>
      </c>
      <c r="F59" t="s">
        <v>11</v>
      </c>
      <c r="H59" t="s">
        <v>58</v>
      </c>
      <c r="I59">
        <v>1</v>
      </c>
      <c r="K59">
        <v>10</v>
      </c>
    </row>
    <row r="60" spans="2:11" x14ac:dyDescent="0.25">
      <c r="B60" t="s">
        <v>551</v>
      </c>
      <c r="C60" s="4">
        <v>45258.375439814816</v>
      </c>
      <c r="D60" t="s">
        <v>59</v>
      </c>
      <c r="E60" t="s">
        <v>10</v>
      </c>
      <c r="F60" t="s">
        <v>11</v>
      </c>
      <c r="H60" t="s">
        <v>60</v>
      </c>
      <c r="I60">
        <v>1</v>
      </c>
      <c r="K60">
        <v>10</v>
      </c>
    </row>
    <row r="61" spans="2:11" x14ac:dyDescent="0.25">
      <c r="B61" t="s">
        <v>551</v>
      </c>
      <c r="C61" s="4">
        <v>45258.375439814816</v>
      </c>
      <c r="D61" t="s">
        <v>61</v>
      </c>
      <c r="E61" t="s">
        <v>10</v>
      </c>
      <c r="F61" t="s">
        <v>11</v>
      </c>
      <c r="G61" t="s">
        <v>62</v>
      </c>
      <c r="H61" t="s">
        <v>63</v>
      </c>
      <c r="I61">
        <v>7</v>
      </c>
      <c r="K61">
        <v>10</v>
      </c>
    </row>
    <row r="62" spans="2:11" x14ac:dyDescent="0.25">
      <c r="B62" t="s">
        <v>551</v>
      </c>
      <c r="C62" s="4">
        <v>45258.375439814816</v>
      </c>
      <c r="D62" t="s">
        <v>67</v>
      </c>
      <c r="E62" t="s">
        <v>10</v>
      </c>
      <c r="F62" t="s">
        <v>11</v>
      </c>
      <c r="G62" t="s">
        <v>62</v>
      </c>
      <c r="H62" t="s">
        <v>68</v>
      </c>
      <c r="I62">
        <v>33</v>
      </c>
      <c r="K62">
        <v>10</v>
      </c>
    </row>
    <row r="63" spans="2:11" x14ac:dyDescent="0.25">
      <c r="B63" t="s">
        <v>551</v>
      </c>
      <c r="C63" s="4">
        <v>45258.375439814816</v>
      </c>
      <c r="D63" t="s">
        <v>69</v>
      </c>
      <c r="E63" t="s">
        <v>10</v>
      </c>
      <c r="F63" t="s">
        <v>11</v>
      </c>
      <c r="G63" t="s">
        <v>62</v>
      </c>
      <c r="H63" t="s">
        <v>70</v>
      </c>
      <c r="I63">
        <v>12</v>
      </c>
      <c r="K63">
        <v>10</v>
      </c>
    </row>
    <row r="64" spans="2:11" x14ac:dyDescent="0.25">
      <c r="B64" t="s">
        <v>551</v>
      </c>
      <c r="C64" s="4">
        <v>45258.375439814816</v>
      </c>
      <c r="D64" t="s">
        <v>71</v>
      </c>
      <c r="E64" t="s">
        <v>10</v>
      </c>
      <c r="F64" t="s">
        <v>11</v>
      </c>
      <c r="G64" t="s">
        <v>36</v>
      </c>
      <c r="H64" t="s">
        <v>72</v>
      </c>
      <c r="I64">
        <v>166</v>
      </c>
      <c r="K64">
        <v>10</v>
      </c>
    </row>
    <row r="65" spans="2:11" x14ac:dyDescent="0.25">
      <c r="B65" t="s">
        <v>551</v>
      </c>
      <c r="C65" s="4">
        <v>45258.375439814816</v>
      </c>
      <c r="D65" t="s">
        <v>73</v>
      </c>
      <c r="E65" t="s">
        <v>10</v>
      </c>
      <c r="F65" t="s">
        <v>11</v>
      </c>
      <c r="G65" t="s">
        <v>62</v>
      </c>
      <c r="H65" t="s">
        <v>74</v>
      </c>
      <c r="I65">
        <v>91</v>
      </c>
      <c r="K65">
        <v>10</v>
      </c>
    </row>
    <row r="66" spans="2:11" x14ac:dyDescent="0.25">
      <c r="B66" t="s">
        <v>551</v>
      </c>
      <c r="C66" s="4">
        <v>45258.375439814816</v>
      </c>
      <c r="D66" t="s">
        <v>75</v>
      </c>
      <c r="E66" t="s">
        <v>10</v>
      </c>
      <c r="F66" t="s">
        <v>32</v>
      </c>
      <c r="G66" t="s">
        <v>76</v>
      </c>
      <c r="H66" t="s">
        <v>77</v>
      </c>
      <c r="I66">
        <v>1</v>
      </c>
      <c r="K66">
        <v>10</v>
      </c>
    </row>
    <row r="67" spans="2:11" x14ac:dyDescent="0.25">
      <c r="B67" t="s">
        <v>551</v>
      </c>
      <c r="C67" s="4">
        <v>45258.375439814816</v>
      </c>
      <c r="D67" t="s">
        <v>78</v>
      </c>
      <c r="E67" t="s">
        <v>10</v>
      </c>
      <c r="F67" t="s">
        <v>32</v>
      </c>
      <c r="G67" t="s">
        <v>79</v>
      </c>
      <c r="H67" t="s">
        <v>80</v>
      </c>
      <c r="I67">
        <v>19</v>
      </c>
      <c r="K67">
        <v>10</v>
      </c>
    </row>
    <row r="68" spans="2:11" x14ac:dyDescent="0.25">
      <c r="B68" t="s">
        <v>551</v>
      </c>
      <c r="C68" s="4">
        <v>45258.375439814816</v>
      </c>
      <c r="D68" t="s">
        <v>81</v>
      </c>
      <c r="E68" t="s">
        <v>10</v>
      </c>
      <c r="F68" t="s">
        <v>11</v>
      </c>
      <c r="G68" t="s">
        <v>39</v>
      </c>
      <c r="H68" t="s">
        <v>82</v>
      </c>
      <c r="I68">
        <v>3</v>
      </c>
      <c r="K68">
        <v>10</v>
      </c>
    </row>
    <row r="69" spans="2:11" x14ac:dyDescent="0.25">
      <c r="B69" t="s">
        <v>551</v>
      </c>
      <c r="C69" s="4">
        <v>45258.375439814816</v>
      </c>
      <c r="D69" t="s">
        <v>119</v>
      </c>
      <c r="E69" t="s">
        <v>15</v>
      </c>
      <c r="F69" t="s">
        <v>22</v>
      </c>
      <c r="G69" t="s">
        <v>120</v>
      </c>
      <c r="H69" t="s">
        <v>134</v>
      </c>
      <c r="I69">
        <v>2</v>
      </c>
      <c r="K69">
        <v>10</v>
      </c>
    </row>
    <row r="70" spans="2:11" x14ac:dyDescent="0.25">
      <c r="B70" t="s">
        <v>551</v>
      </c>
      <c r="C70" s="4">
        <v>45258.375439814816</v>
      </c>
      <c r="D70" t="s">
        <v>83</v>
      </c>
      <c r="E70" t="s">
        <v>10</v>
      </c>
      <c r="F70" t="s">
        <v>11</v>
      </c>
      <c r="G70" t="s">
        <v>84</v>
      </c>
      <c r="H70" t="s">
        <v>85</v>
      </c>
      <c r="I70">
        <v>1</v>
      </c>
      <c r="K70">
        <v>10</v>
      </c>
    </row>
    <row r="71" spans="2:11" x14ac:dyDescent="0.25">
      <c r="B71" t="s">
        <v>551</v>
      </c>
      <c r="C71" s="4">
        <v>45258.375439814816</v>
      </c>
      <c r="D71" t="s">
        <v>86</v>
      </c>
      <c r="E71" t="s">
        <v>10</v>
      </c>
      <c r="F71" t="s">
        <v>32</v>
      </c>
      <c r="G71" t="s">
        <v>87</v>
      </c>
      <c r="H71" t="s">
        <v>88</v>
      </c>
      <c r="I71">
        <v>1</v>
      </c>
      <c r="K71">
        <v>10</v>
      </c>
    </row>
    <row r="72" spans="2:11" x14ac:dyDescent="0.25">
      <c r="B72" t="s">
        <v>551</v>
      </c>
      <c r="C72" s="4">
        <v>45258.375439814816</v>
      </c>
      <c r="D72" t="s">
        <v>89</v>
      </c>
      <c r="E72" t="s">
        <v>10</v>
      </c>
      <c r="F72" t="s">
        <v>32</v>
      </c>
      <c r="G72" t="s">
        <v>39</v>
      </c>
      <c r="H72" t="s">
        <v>90</v>
      </c>
      <c r="I72">
        <v>1</v>
      </c>
      <c r="K72">
        <v>10</v>
      </c>
    </row>
    <row r="73" spans="2:11" x14ac:dyDescent="0.25">
      <c r="B73" t="s">
        <v>551</v>
      </c>
      <c r="C73" s="4">
        <v>45258.375439814816</v>
      </c>
      <c r="D73" t="s">
        <v>91</v>
      </c>
      <c r="E73" t="s">
        <v>10</v>
      </c>
      <c r="F73" t="s">
        <v>32</v>
      </c>
      <c r="G73" t="s">
        <v>39</v>
      </c>
      <c r="H73" t="s">
        <v>92</v>
      </c>
      <c r="I73">
        <v>1</v>
      </c>
      <c r="K73">
        <v>10</v>
      </c>
    </row>
    <row r="74" spans="2:11" x14ac:dyDescent="0.25">
      <c r="B74" t="s">
        <v>551</v>
      </c>
      <c r="C74" s="4">
        <v>45258.375439814816</v>
      </c>
      <c r="D74" t="s">
        <v>93</v>
      </c>
      <c r="E74" t="s">
        <v>10</v>
      </c>
      <c r="F74" t="s">
        <v>32</v>
      </c>
      <c r="G74" t="s">
        <v>87</v>
      </c>
      <c r="H74" t="s">
        <v>94</v>
      </c>
      <c r="I74">
        <v>2</v>
      </c>
      <c r="K74">
        <v>10</v>
      </c>
    </row>
    <row r="75" spans="2:11" x14ac:dyDescent="0.25">
      <c r="B75" t="s">
        <v>551</v>
      </c>
      <c r="C75" s="4">
        <v>45258.375439814816</v>
      </c>
      <c r="D75" t="s">
        <v>95</v>
      </c>
      <c r="E75" t="s">
        <v>10</v>
      </c>
      <c r="F75" t="s">
        <v>32</v>
      </c>
      <c r="G75" t="s">
        <v>39</v>
      </c>
      <c r="H75" t="s">
        <v>96</v>
      </c>
      <c r="I75">
        <v>2</v>
      </c>
      <c r="K75">
        <v>10</v>
      </c>
    </row>
    <row r="76" spans="2:11" x14ac:dyDescent="0.25">
      <c r="B76" t="s">
        <v>551</v>
      </c>
      <c r="C76" s="4">
        <v>45258.375439814816</v>
      </c>
      <c r="D76" t="s">
        <v>97</v>
      </c>
      <c r="E76" t="s">
        <v>10</v>
      </c>
      <c r="F76" t="s">
        <v>32</v>
      </c>
      <c r="G76" t="s">
        <v>39</v>
      </c>
      <c r="H76" t="s">
        <v>98</v>
      </c>
      <c r="I76">
        <v>2</v>
      </c>
      <c r="K76">
        <v>10</v>
      </c>
    </row>
    <row r="77" spans="2:11" x14ac:dyDescent="0.25">
      <c r="B77" t="s">
        <v>551</v>
      </c>
      <c r="C77" s="4">
        <v>45258.375439814816</v>
      </c>
      <c r="D77" t="s">
        <v>99</v>
      </c>
      <c r="E77" t="s">
        <v>10</v>
      </c>
      <c r="F77" t="s">
        <v>32</v>
      </c>
      <c r="G77" t="s">
        <v>39</v>
      </c>
      <c r="H77" t="s">
        <v>100</v>
      </c>
      <c r="I77">
        <v>167</v>
      </c>
      <c r="K77">
        <v>10</v>
      </c>
    </row>
    <row r="78" spans="2:11" x14ac:dyDescent="0.25">
      <c r="B78" t="s">
        <v>551</v>
      </c>
      <c r="C78" s="4">
        <v>45258.375439814816</v>
      </c>
      <c r="D78" t="s">
        <v>101</v>
      </c>
      <c r="E78" t="s">
        <v>10</v>
      </c>
      <c r="F78" t="s">
        <v>32</v>
      </c>
      <c r="G78" t="s">
        <v>39</v>
      </c>
      <c r="H78" t="s">
        <v>102</v>
      </c>
      <c r="I78">
        <v>41</v>
      </c>
      <c r="K78">
        <v>10</v>
      </c>
    </row>
  </sheetData>
  <hyperlinks>
    <hyperlink ref="A2" location="'Síntese Resultados'!A1" display="Voltar para a página Síntese de Resultados" xr:uid="{4626500B-C976-4C70-BC1D-CF3A60CD8EA9}"/>
  </hyperlinks>
  <pageMargins left="0.7" right="0.7" top="0.75" bottom="0.75" header="0.3" footer="0.3"/>
  <drawing r:id="rId1"/>
  <tableParts count="1">
    <tablePart r:id="rId2"/>
  </tablePart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0F846-1551-42B3-9FA3-59D69B3379C8}">
  <dimension ref="A2:K74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556</v>
      </c>
      <c r="C41" s="4">
        <v>45258.377905092595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556</v>
      </c>
      <c r="C42" s="4">
        <v>45258.377905092595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556</v>
      </c>
      <c r="C43" s="4">
        <v>45258.377905092595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556</v>
      </c>
      <c r="C44" s="4">
        <v>45258.377905092595</v>
      </c>
      <c r="D44" t="s">
        <v>21</v>
      </c>
      <c r="E44" t="s">
        <v>15</v>
      </c>
      <c r="F44" t="s">
        <v>22</v>
      </c>
      <c r="G44" t="s">
        <v>23</v>
      </c>
      <c r="H44" t="s">
        <v>558</v>
      </c>
      <c r="I44">
        <v>13</v>
      </c>
      <c r="K44">
        <v>10</v>
      </c>
    </row>
    <row r="45" spans="2:11" x14ac:dyDescent="0.25">
      <c r="B45" t="s">
        <v>556</v>
      </c>
      <c r="C45" s="4">
        <v>45258.377905092595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556</v>
      </c>
      <c r="C46" s="4">
        <v>45258.377905092595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556</v>
      </c>
      <c r="C47" s="4">
        <v>45258.377905092595</v>
      </c>
      <c r="D47" t="s">
        <v>31</v>
      </c>
      <c r="E47" t="s">
        <v>15</v>
      </c>
      <c r="F47" t="s">
        <v>32</v>
      </c>
      <c r="G47" t="s">
        <v>33</v>
      </c>
      <c r="H47" t="s">
        <v>559</v>
      </c>
      <c r="I47">
        <v>228</v>
      </c>
      <c r="K47">
        <v>10</v>
      </c>
    </row>
    <row r="48" spans="2:11" x14ac:dyDescent="0.25">
      <c r="B48" t="s">
        <v>556</v>
      </c>
      <c r="C48" s="4">
        <v>45258.377905092595</v>
      </c>
      <c r="D48" t="s">
        <v>254</v>
      </c>
      <c r="E48" t="s">
        <v>10</v>
      </c>
      <c r="F48" t="s">
        <v>11</v>
      </c>
      <c r="G48" t="s">
        <v>36</v>
      </c>
      <c r="H48" t="s">
        <v>255</v>
      </c>
      <c r="I48">
        <v>0</v>
      </c>
      <c r="K48">
        <v>10</v>
      </c>
    </row>
    <row r="49" spans="2:11" x14ac:dyDescent="0.25">
      <c r="B49" t="s">
        <v>556</v>
      </c>
      <c r="C49" s="4">
        <v>45258.377905092595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556</v>
      </c>
      <c r="C50" s="4">
        <v>45258.377905092595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556</v>
      </c>
      <c r="C51" s="4">
        <v>45258.377905092595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560</v>
      </c>
      <c r="K51">
        <v>10</v>
      </c>
    </row>
    <row r="52" spans="2:11" x14ac:dyDescent="0.25">
      <c r="B52" t="s">
        <v>556</v>
      </c>
      <c r="C52" s="4">
        <v>45258.377905092595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13</v>
      </c>
      <c r="K52">
        <v>10</v>
      </c>
    </row>
    <row r="53" spans="2:11" x14ac:dyDescent="0.25">
      <c r="B53" t="s">
        <v>556</v>
      </c>
      <c r="C53" s="4">
        <v>45258.377905092595</v>
      </c>
      <c r="D53" t="s">
        <v>51</v>
      </c>
      <c r="E53" t="s">
        <v>10</v>
      </c>
      <c r="F53" t="s">
        <v>11</v>
      </c>
      <c r="G53" t="s">
        <v>39</v>
      </c>
      <c r="H53" t="s">
        <v>52</v>
      </c>
      <c r="I53">
        <v>5</v>
      </c>
      <c r="K53">
        <v>10</v>
      </c>
    </row>
    <row r="54" spans="2:11" x14ac:dyDescent="0.25">
      <c r="B54" t="s">
        <v>556</v>
      </c>
      <c r="C54" s="4">
        <v>45258.377905092595</v>
      </c>
      <c r="D54" t="s">
        <v>53</v>
      </c>
      <c r="E54" t="s">
        <v>10</v>
      </c>
      <c r="F54" t="s">
        <v>11</v>
      </c>
      <c r="H54" t="s">
        <v>54</v>
      </c>
      <c r="I54">
        <v>5</v>
      </c>
      <c r="K54">
        <v>10</v>
      </c>
    </row>
    <row r="55" spans="2:11" x14ac:dyDescent="0.25">
      <c r="B55" t="s">
        <v>556</v>
      </c>
      <c r="C55" s="4">
        <v>45258.377905092595</v>
      </c>
      <c r="D55" t="s">
        <v>55</v>
      </c>
      <c r="E55" t="s">
        <v>10</v>
      </c>
      <c r="F55" t="s">
        <v>11</v>
      </c>
      <c r="H55" t="s">
        <v>56</v>
      </c>
      <c r="I55">
        <v>8</v>
      </c>
      <c r="K55">
        <v>10</v>
      </c>
    </row>
    <row r="56" spans="2:11" x14ac:dyDescent="0.25">
      <c r="B56" t="s">
        <v>556</v>
      </c>
      <c r="C56" s="4">
        <v>45258.377905092595</v>
      </c>
      <c r="D56" t="s">
        <v>57</v>
      </c>
      <c r="E56" t="s">
        <v>10</v>
      </c>
      <c r="F56" t="s">
        <v>11</v>
      </c>
      <c r="H56" t="s">
        <v>58</v>
      </c>
      <c r="I56">
        <v>1</v>
      </c>
      <c r="K56">
        <v>10</v>
      </c>
    </row>
    <row r="57" spans="2:11" x14ac:dyDescent="0.25">
      <c r="B57" t="s">
        <v>556</v>
      </c>
      <c r="C57" s="4">
        <v>45258.377905092595</v>
      </c>
      <c r="D57" t="s">
        <v>59</v>
      </c>
      <c r="E57" t="s">
        <v>10</v>
      </c>
      <c r="F57" t="s">
        <v>11</v>
      </c>
      <c r="H57" t="s">
        <v>60</v>
      </c>
      <c r="I57">
        <v>1</v>
      </c>
      <c r="K57">
        <v>10</v>
      </c>
    </row>
    <row r="58" spans="2:11" x14ac:dyDescent="0.25">
      <c r="B58" t="s">
        <v>556</v>
      </c>
      <c r="C58" s="4">
        <v>45258.377905092595</v>
      </c>
      <c r="D58" t="s">
        <v>67</v>
      </c>
      <c r="E58" t="s">
        <v>10</v>
      </c>
      <c r="F58" t="s">
        <v>11</v>
      </c>
      <c r="G58" t="s">
        <v>62</v>
      </c>
      <c r="H58" t="s">
        <v>68</v>
      </c>
      <c r="I58">
        <v>27</v>
      </c>
      <c r="K58">
        <v>10</v>
      </c>
    </row>
    <row r="59" spans="2:11" x14ac:dyDescent="0.25">
      <c r="B59" t="s">
        <v>556</v>
      </c>
      <c r="C59" s="4">
        <v>45258.377905092595</v>
      </c>
      <c r="D59" t="s">
        <v>69</v>
      </c>
      <c r="E59" t="s">
        <v>10</v>
      </c>
      <c r="F59" t="s">
        <v>11</v>
      </c>
      <c r="G59" t="s">
        <v>62</v>
      </c>
      <c r="H59" t="s">
        <v>70</v>
      </c>
      <c r="I59">
        <v>5</v>
      </c>
      <c r="K59">
        <v>10</v>
      </c>
    </row>
    <row r="60" spans="2:11" x14ac:dyDescent="0.25">
      <c r="B60" t="s">
        <v>556</v>
      </c>
      <c r="C60" s="4">
        <v>45258.377905092595</v>
      </c>
      <c r="D60" t="s">
        <v>71</v>
      </c>
      <c r="E60" t="s">
        <v>10</v>
      </c>
      <c r="F60" t="s">
        <v>11</v>
      </c>
      <c r="G60" t="s">
        <v>36</v>
      </c>
      <c r="H60" t="s">
        <v>72</v>
      </c>
      <c r="I60">
        <v>148</v>
      </c>
      <c r="K60">
        <v>10</v>
      </c>
    </row>
    <row r="61" spans="2:11" x14ac:dyDescent="0.25">
      <c r="B61" t="s">
        <v>556</v>
      </c>
      <c r="C61" s="4">
        <v>45258.377905092595</v>
      </c>
      <c r="D61" t="s">
        <v>73</v>
      </c>
      <c r="E61" t="s">
        <v>10</v>
      </c>
      <c r="F61" t="s">
        <v>11</v>
      </c>
      <c r="G61" t="s">
        <v>62</v>
      </c>
      <c r="H61" t="s">
        <v>74</v>
      </c>
      <c r="I61">
        <v>49</v>
      </c>
      <c r="K61">
        <v>10</v>
      </c>
    </row>
    <row r="62" spans="2:11" x14ac:dyDescent="0.25">
      <c r="B62" t="s">
        <v>556</v>
      </c>
      <c r="C62" s="4">
        <v>45258.377905092595</v>
      </c>
      <c r="D62" t="s">
        <v>75</v>
      </c>
      <c r="E62" t="s">
        <v>10</v>
      </c>
      <c r="F62" t="s">
        <v>32</v>
      </c>
      <c r="G62" t="s">
        <v>76</v>
      </c>
      <c r="H62" t="s">
        <v>77</v>
      </c>
      <c r="I62">
        <v>1</v>
      </c>
      <c r="K62">
        <v>10</v>
      </c>
    </row>
    <row r="63" spans="2:11" x14ac:dyDescent="0.25">
      <c r="B63" t="s">
        <v>556</v>
      </c>
      <c r="C63" s="4">
        <v>45258.377905092595</v>
      </c>
      <c r="D63" t="s">
        <v>78</v>
      </c>
      <c r="E63" t="s">
        <v>10</v>
      </c>
      <c r="F63" t="s">
        <v>32</v>
      </c>
      <c r="G63" t="s">
        <v>79</v>
      </c>
      <c r="H63" t="s">
        <v>80</v>
      </c>
      <c r="I63">
        <v>5</v>
      </c>
      <c r="K63">
        <v>10</v>
      </c>
    </row>
    <row r="64" spans="2:11" x14ac:dyDescent="0.25">
      <c r="B64" t="s">
        <v>556</v>
      </c>
      <c r="C64" s="4">
        <v>45258.377905092595</v>
      </c>
      <c r="D64" t="s">
        <v>119</v>
      </c>
      <c r="E64" t="s">
        <v>15</v>
      </c>
      <c r="F64" t="s">
        <v>22</v>
      </c>
      <c r="G64" t="s">
        <v>120</v>
      </c>
      <c r="H64" t="s">
        <v>144</v>
      </c>
      <c r="I64">
        <v>1</v>
      </c>
      <c r="K64">
        <v>10</v>
      </c>
    </row>
    <row r="65" spans="2:11" x14ac:dyDescent="0.25">
      <c r="B65" t="s">
        <v>556</v>
      </c>
      <c r="C65" s="4">
        <v>45258.377905092595</v>
      </c>
      <c r="D65" t="s">
        <v>83</v>
      </c>
      <c r="E65" t="s">
        <v>10</v>
      </c>
      <c r="F65" t="s">
        <v>11</v>
      </c>
      <c r="G65" t="s">
        <v>84</v>
      </c>
      <c r="H65" t="s">
        <v>85</v>
      </c>
      <c r="I65">
        <v>1</v>
      </c>
      <c r="K65">
        <v>10</v>
      </c>
    </row>
    <row r="66" spans="2:11" x14ac:dyDescent="0.25">
      <c r="B66" t="s">
        <v>556</v>
      </c>
      <c r="C66" s="4">
        <v>45258.377905092595</v>
      </c>
      <c r="D66" t="s">
        <v>86</v>
      </c>
      <c r="E66" t="s">
        <v>10</v>
      </c>
      <c r="F66" t="s">
        <v>32</v>
      </c>
      <c r="G66" t="s">
        <v>87</v>
      </c>
      <c r="H66" t="s">
        <v>88</v>
      </c>
      <c r="I66">
        <v>1</v>
      </c>
      <c r="K66">
        <v>10</v>
      </c>
    </row>
    <row r="67" spans="2:11" x14ac:dyDescent="0.25">
      <c r="B67" t="s">
        <v>556</v>
      </c>
      <c r="C67" s="4">
        <v>45258.377905092595</v>
      </c>
      <c r="D67" t="s">
        <v>135</v>
      </c>
      <c r="E67" t="s">
        <v>10</v>
      </c>
      <c r="F67" t="s">
        <v>32</v>
      </c>
      <c r="G67" t="s">
        <v>39</v>
      </c>
      <c r="H67" t="s">
        <v>136</v>
      </c>
      <c r="I67">
        <v>1</v>
      </c>
      <c r="K67">
        <v>10</v>
      </c>
    </row>
    <row r="68" spans="2:11" x14ac:dyDescent="0.25">
      <c r="B68" t="s">
        <v>556</v>
      </c>
      <c r="C68" s="4">
        <v>45258.377905092595</v>
      </c>
      <c r="D68" t="s">
        <v>89</v>
      </c>
      <c r="E68" t="s">
        <v>10</v>
      </c>
      <c r="F68" t="s">
        <v>32</v>
      </c>
      <c r="G68" t="s">
        <v>39</v>
      </c>
      <c r="H68" t="s">
        <v>90</v>
      </c>
      <c r="I68">
        <v>1</v>
      </c>
      <c r="K68">
        <v>10</v>
      </c>
    </row>
    <row r="69" spans="2:11" x14ac:dyDescent="0.25">
      <c r="B69" t="s">
        <v>556</v>
      </c>
      <c r="C69" s="4">
        <v>45258.377905092595</v>
      </c>
      <c r="D69" t="s">
        <v>91</v>
      </c>
      <c r="E69" t="s">
        <v>10</v>
      </c>
      <c r="F69" t="s">
        <v>32</v>
      </c>
      <c r="G69" t="s">
        <v>39</v>
      </c>
      <c r="H69" t="s">
        <v>92</v>
      </c>
      <c r="I69">
        <v>1</v>
      </c>
      <c r="K69">
        <v>10</v>
      </c>
    </row>
    <row r="70" spans="2:11" x14ac:dyDescent="0.25">
      <c r="B70" t="s">
        <v>556</v>
      </c>
      <c r="C70" s="4">
        <v>45258.377905092595</v>
      </c>
      <c r="D70" t="s">
        <v>93</v>
      </c>
      <c r="E70" t="s">
        <v>10</v>
      </c>
      <c r="F70" t="s">
        <v>32</v>
      </c>
      <c r="G70" t="s">
        <v>87</v>
      </c>
      <c r="H70" t="s">
        <v>94</v>
      </c>
      <c r="I70">
        <v>2</v>
      </c>
      <c r="K70">
        <v>10</v>
      </c>
    </row>
    <row r="71" spans="2:11" x14ac:dyDescent="0.25">
      <c r="B71" t="s">
        <v>556</v>
      </c>
      <c r="C71" s="4">
        <v>45258.377905092595</v>
      </c>
      <c r="D71" t="s">
        <v>95</v>
      </c>
      <c r="E71" t="s">
        <v>10</v>
      </c>
      <c r="F71" t="s">
        <v>32</v>
      </c>
      <c r="G71" t="s">
        <v>39</v>
      </c>
      <c r="H71" t="s">
        <v>96</v>
      </c>
      <c r="I71">
        <v>2</v>
      </c>
      <c r="K71">
        <v>10</v>
      </c>
    </row>
    <row r="72" spans="2:11" x14ac:dyDescent="0.25">
      <c r="B72" t="s">
        <v>556</v>
      </c>
      <c r="C72" s="4">
        <v>45258.377905092595</v>
      </c>
      <c r="D72" t="s">
        <v>97</v>
      </c>
      <c r="E72" t="s">
        <v>10</v>
      </c>
      <c r="F72" t="s">
        <v>32</v>
      </c>
      <c r="G72" t="s">
        <v>39</v>
      </c>
      <c r="H72" t="s">
        <v>98</v>
      </c>
      <c r="I72">
        <v>2</v>
      </c>
      <c r="K72">
        <v>10</v>
      </c>
    </row>
    <row r="73" spans="2:11" x14ac:dyDescent="0.25">
      <c r="B73" t="s">
        <v>556</v>
      </c>
      <c r="C73" s="4">
        <v>45258.377905092595</v>
      </c>
      <c r="D73" t="s">
        <v>99</v>
      </c>
      <c r="E73" t="s">
        <v>10</v>
      </c>
      <c r="F73" t="s">
        <v>32</v>
      </c>
      <c r="G73" t="s">
        <v>39</v>
      </c>
      <c r="H73" t="s">
        <v>100</v>
      </c>
      <c r="I73">
        <v>173</v>
      </c>
      <c r="K73">
        <v>10</v>
      </c>
    </row>
    <row r="74" spans="2:11" x14ac:dyDescent="0.25">
      <c r="B74" t="s">
        <v>556</v>
      </c>
      <c r="C74" s="4">
        <v>45258.377905092595</v>
      </c>
      <c r="D74" t="s">
        <v>101</v>
      </c>
      <c r="E74" t="s">
        <v>10</v>
      </c>
      <c r="F74" t="s">
        <v>32</v>
      </c>
      <c r="G74" t="s">
        <v>39</v>
      </c>
      <c r="H74" t="s">
        <v>102</v>
      </c>
      <c r="I74">
        <v>43</v>
      </c>
      <c r="K74">
        <v>10</v>
      </c>
    </row>
  </sheetData>
  <hyperlinks>
    <hyperlink ref="A2" location="'Síntese Resultados'!A1" display="Voltar para a página Síntese de Resultados" xr:uid="{C844F125-983E-4C56-A593-1478C3FE70C2}"/>
  </hyperlinks>
  <pageMargins left="0.7" right="0.7" top="0.75" bottom="0.75" header="0.3" footer="0.3"/>
  <drawing r:id="rId1"/>
  <tableParts count="1">
    <tablePart r:id="rId2"/>
  </tablePart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C0954-43D5-43E0-AC6A-1DC4A61D6142}">
  <dimension ref="A2:K78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561</v>
      </c>
      <c r="C41" s="4">
        <v>45258.421122685184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561</v>
      </c>
      <c r="C42" s="4">
        <v>45258.421122685184</v>
      </c>
      <c r="D42" t="s">
        <v>167</v>
      </c>
      <c r="E42" t="s">
        <v>15</v>
      </c>
      <c r="F42" t="s">
        <v>22</v>
      </c>
      <c r="G42" t="s">
        <v>168</v>
      </c>
      <c r="H42" t="s">
        <v>169</v>
      </c>
      <c r="I42">
        <v>3</v>
      </c>
      <c r="K42">
        <v>10</v>
      </c>
    </row>
    <row r="43" spans="2:11" x14ac:dyDescent="0.25">
      <c r="B43" t="s">
        <v>561</v>
      </c>
      <c r="C43" s="4">
        <v>45258.421122685184</v>
      </c>
      <c r="D43" t="s">
        <v>16</v>
      </c>
      <c r="E43" t="s">
        <v>15</v>
      </c>
      <c r="F43" t="s">
        <v>11</v>
      </c>
      <c r="G43" t="s">
        <v>17</v>
      </c>
      <c r="H43" t="s">
        <v>18</v>
      </c>
      <c r="I43">
        <v>1</v>
      </c>
      <c r="K43">
        <v>10</v>
      </c>
    </row>
    <row r="44" spans="2:11" x14ac:dyDescent="0.25">
      <c r="B44" t="s">
        <v>561</v>
      </c>
      <c r="C44" s="4">
        <v>45258.421122685184</v>
      </c>
      <c r="D44" t="s">
        <v>19</v>
      </c>
      <c r="E44" t="s">
        <v>15</v>
      </c>
      <c r="F44" t="s">
        <v>11</v>
      </c>
      <c r="G44" t="s">
        <v>17</v>
      </c>
      <c r="H44" t="s">
        <v>20</v>
      </c>
      <c r="I44">
        <v>2</v>
      </c>
      <c r="K44">
        <v>10</v>
      </c>
    </row>
    <row r="45" spans="2:11" x14ac:dyDescent="0.25">
      <c r="B45" t="s">
        <v>561</v>
      </c>
      <c r="C45" s="4">
        <v>45258.421122685184</v>
      </c>
      <c r="D45" t="s">
        <v>21</v>
      </c>
      <c r="E45" t="s">
        <v>15</v>
      </c>
      <c r="F45" t="s">
        <v>22</v>
      </c>
      <c r="G45" t="s">
        <v>23</v>
      </c>
      <c r="H45" t="s">
        <v>175</v>
      </c>
      <c r="I45">
        <v>5</v>
      </c>
      <c r="K45">
        <v>10</v>
      </c>
    </row>
    <row r="46" spans="2:11" x14ac:dyDescent="0.25">
      <c r="B46" t="s">
        <v>561</v>
      </c>
      <c r="C46" s="4">
        <v>45258.421122685184</v>
      </c>
      <c r="D46" t="s">
        <v>25</v>
      </c>
      <c r="E46" t="s">
        <v>10</v>
      </c>
      <c r="F46" t="s">
        <v>11</v>
      </c>
      <c r="G46" t="s">
        <v>26</v>
      </c>
      <c r="H46" t="s">
        <v>27</v>
      </c>
      <c r="I46">
        <v>0</v>
      </c>
      <c r="K46">
        <v>10</v>
      </c>
    </row>
    <row r="47" spans="2:11" x14ac:dyDescent="0.25">
      <c r="B47" t="s">
        <v>561</v>
      </c>
      <c r="C47" s="4">
        <v>45258.421122685184</v>
      </c>
      <c r="D47" t="s">
        <v>28</v>
      </c>
      <c r="E47" t="s">
        <v>10</v>
      </c>
      <c r="F47" t="s">
        <v>11</v>
      </c>
      <c r="G47" t="s">
        <v>29</v>
      </c>
      <c r="H47" t="s">
        <v>30</v>
      </c>
      <c r="I47">
        <v>2</v>
      </c>
      <c r="K47">
        <v>10</v>
      </c>
    </row>
    <row r="48" spans="2:11" x14ac:dyDescent="0.25">
      <c r="B48" t="s">
        <v>561</v>
      </c>
      <c r="C48" s="4">
        <v>45258.421122685184</v>
      </c>
      <c r="D48" t="s">
        <v>31</v>
      </c>
      <c r="E48" t="s">
        <v>15</v>
      </c>
      <c r="F48" t="s">
        <v>32</v>
      </c>
      <c r="G48" t="s">
        <v>33</v>
      </c>
      <c r="H48" t="s">
        <v>564</v>
      </c>
      <c r="I48">
        <v>428</v>
      </c>
      <c r="K48">
        <v>10</v>
      </c>
    </row>
    <row r="49" spans="2:11" x14ac:dyDescent="0.25">
      <c r="B49" t="s">
        <v>561</v>
      </c>
      <c r="C49" s="4">
        <v>45258.421122685184</v>
      </c>
      <c r="D49" t="s">
        <v>254</v>
      </c>
      <c r="E49" t="s">
        <v>10</v>
      </c>
      <c r="F49" t="s">
        <v>11</v>
      </c>
      <c r="G49" t="s">
        <v>36</v>
      </c>
      <c r="H49" t="s">
        <v>255</v>
      </c>
      <c r="I49">
        <v>0</v>
      </c>
      <c r="K49">
        <v>10</v>
      </c>
    </row>
    <row r="50" spans="2:11" x14ac:dyDescent="0.25">
      <c r="B50" t="s">
        <v>561</v>
      </c>
      <c r="C50" s="4">
        <v>45258.421122685184</v>
      </c>
      <c r="D50" t="s">
        <v>38</v>
      </c>
      <c r="E50" t="s">
        <v>10</v>
      </c>
      <c r="F50" t="s">
        <v>11</v>
      </c>
      <c r="G50" t="s">
        <v>39</v>
      </c>
      <c r="H50" t="s">
        <v>40</v>
      </c>
      <c r="I50">
        <v>0</v>
      </c>
      <c r="K50">
        <v>10</v>
      </c>
    </row>
    <row r="51" spans="2:11" x14ac:dyDescent="0.25">
      <c r="B51" t="s">
        <v>561</v>
      </c>
      <c r="C51" s="4">
        <v>45258.421122685184</v>
      </c>
      <c r="D51" t="s">
        <v>41</v>
      </c>
      <c r="E51" t="s">
        <v>15</v>
      </c>
      <c r="F51" t="s">
        <v>11</v>
      </c>
      <c r="G51" t="s">
        <v>42</v>
      </c>
      <c r="H51" t="s">
        <v>43</v>
      </c>
      <c r="I51">
        <v>1</v>
      </c>
      <c r="J51" t="s">
        <v>44</v>
      </c>
      <c r="K51">
        <v>10</v>
      </c>
    </row>
    <row r="52" spans="2:11" x14ac:dyDescent="0.25">
      <c r="B52" t="s">
        <v>561</v>
      </c>
      <c r="C52" s="4">
        <v>45258.421122685184</v>
      </c>
      <c r="D52" t="s">
        <v>45</v>
      </c>
      <c r="E52" t="s">
        <v>10</v>
      </c>
      <c r="F52" t="s">
        <v>11</v>
      </c>
      <c r="G52" t="s">
        <v>46</v>
      </c>
      <c r="H52" t="s">
        <v>47</v>
      </c>
      <c r="I52">
        <v>1</v>
      </c>
      <c r="J52" t="s">
        <v>562</v>
      </c>
      <c r="K52">
        <v>10</v>
      </c>
    </row>
    <row r="53" spans="2:11" x14ac:dyDescent="0.25">
      <c r="B53" t="s">
        <v>561</v>
      </c>
      <c r="C53" s="4">
        <v>45258.421122685184</v>
      </c>
      <c r="D53" t="s">
        <v>49</v>
      </c>
      <c r="E53" t="s">
        <v>10</v>
      </c>
      <c r="F53" t="s">
        <v>11</v>
      </c>
      <c r="G53" t="s">
        <v>39</v>
      </c>
      <c r="H53" t="s">
        <v>50</v>
      </c>
      <c r="I53">
        <v>5</v>
      </c>
      <c r="K53">
        <v>10</v>
      </c>
    </row>
    <row r="54" spans="2:11" x14ac:dyDescent="0.25">
      <c r="B54" t="s">
        <v>561</v>
      </c>
      <c r="C54" s="4">
        <v>45258.421122685184</v>
      </c>
      <c r="D54" t="s">
        <v>130</v>
      </c>
      <c r="E54" t="s">
        <v>10</v>
      </c>
      <c r="F54" t="s">
        <v>11</v>
      </c>
      <c r="G54" t="s">
        <v>39</v>
      </c>
      <c r="H54" t="s">
        <v>131</v>
      </c>
      <c r="I54">
        <v>11</v>
      </c>
      <c r="K54">
        <v>10</v>
      </c>
    </row>
    <row r="55" spans="2:11" x14ac:dyDescent="0.25">
      <c r="B55" t="s">
        <v>561</v>
      </c>
      <c r="C55" s="4">
        <v>45258.421122685184</v>
      </c>
      <c r="D55" t="s">
        <v>132</v>
      </c>
      <c r="E55" t="s">
        <v>10</v>
      </c>
      <c r="F55" t="s">
        <v>11</v>
      </c>
      <c r="G55" t="s">
        <v>39</v>
      </c>
      <c r="H55" t="s">
        <v>133</v>
      </c>
      <c r="I55">
        <v>2</v>
      </c>
      <c r="K55">
        <v>10</v>
      </c>
    </row>
    <row r="56" spans="2:11" x14ac:dyDescent="0.25">
      <c r="B56" t="s">
        <v>561</v>
      </c>
      <c r="C56" s="4">
        <v>45258.421122685184</v>
      </c>
      <c r="D56" t="s">
        <v>51</v>
      </c>
      <c r="E56" t="s">
        <v>10</v>
      </c>
      <c r="F56" t="s">
        <v>11</v>
      </c>
      <c r="G56" t="s">
        <v>39</v>
      </c>
      <c r="H56" t="s">
        <v>52</v>
      </c>
      <c r="I56">
        <v>29</v>
      </c>
      <c r="K56">
        <v>10</v>
      </c>
    </row>
    <row r="57" spans="2:11" x14ac:dyDescent="0.25">
      <c r="B57" t="s">
        <v>561</v>
      </c>
      <c r="C57" s="4">
        <v>45258.421122685184</v>
      </c>
      <c r="D57" t="s">
        <v>53</v>
      </c>
      <c r="E57" t="s">
        <v>10</v>
      </c>
      <c r="F57" t="s">
        <v>11</v>
      </c>
      <c r="H57" t="s">
        <v>54</v>
      </c>
      <c r="I57">
        <v>29</v>
      </c>
      <c r="K57">
        <v>10</v>
      </c>
    </row>
    <row r="58" spans="2:11" x14ac:dyDescent="0.25">
      <c r="B58" t="s">
        <v>561</v>
      </c>
      <c r="C58" s="4">
        <v>45258.421122685184</v>
      </c>
      <c r="D58" t="s">
        <v>55</v>
      </c>
      <c r="E58" t="s">
        <v>10</v>
      </c>
      <c r="F58" t="s">
        <v>11</v>
      </c>
      <c r="H58" t="s">
        <v>56</v>
      </c>
      <c r="I58">
        <v>30</v>
      </c>
      <c r="K58">
        <v>10</v>
      </c>
    </row>
    <row r="59" spans="2:11" x14ac:dyDescent="0.25">
      <c r="B59" t="s">
        <v>561</v>
      </c>
      <c r="C59" s="4">
        <v>45258.421122685184</v>
      </c>
      <c r="D59" t="s">
        <v>57</v>
      </c>
      <c r="E59" t="s">
        <v>10</v>
      </c>
      <c r="F59" t="s">
        <v>11</v>
      </c>
      <c r="H59" t="s">
        <v>58</v>
      </c>
      <c r="I59">
        <v>1</v>
      </c>
      <c r="K59">
        <v>10</v>
      </c>
    </row>
    <row r="60" spans="2:11" x14ac:dyDescent="0.25">
      <c r="B60" t="s">
        <v>561</v>
      </c>
      <c r="C60" s="4">
        <v>45258.421122685184</v>
      </c>
      <c r="D60" t="s">
        <v>59</v>
      </c>
      <c r="E60" t="s">
        <v>10</v>
      </c>
      <c r="F60" t="s">
        <v>11</v>
      </c>
      <c r="H60" t="s">
        <v>60</v>
      </c>
      <c r="I60">
        <v>1</v>
      </c>
      <c r="K60">
        <v>10</v>
      </c>
    </row>
    <row r="61" spans="2:11" x14ac:dyDescent="0.25">
      <c r="B61" t="s">
        <v>561</v>
      </c>
      <c r="C61" s="4">
        <v>45258.421122685184</v>
      </c>
      <c r="D61" t="s">
        <v>61</v>
      </c>
      <c r="E61" t="s">
        <v>10</v>
      </c>
      <c r="F61" t="s">
        <v>11</v>
      </c>
      <c r="G61" t="s">
        <v>62</v>
      </c>
      <c r="H61" t="s">
        <v>63</v>
      </c>
      <c r="I61">
        <v>11</v>
      </c>
      <c r="K61">
        <v>10</v>
      </c>
    </row>
    <row r="62" spans="2:11" x14ac:dyDescent="0.25">
      <c r="B62" t="s">
        <v>561</v>
      </c>
      <c r="C62" s="4">
        <v>45258.421122685184</v>
      </c>
      <c r="D62" t="s">
        <v>67</v>
      </c>
      <c r="E62" t="s">
        <v>10</v>
      </c>
      <c r="F62" t="s">
        <v>11</v>
      </c>
      <c r="G62" t="s">
        <v>62</v>
      </c>
      <c r="H62" t="s">
        <v>68</v>
      </c>
      <c r="I62">
        <v>38</v>
      </c>
      <c r="K62">
        <v>10</v>
      </c>
    </row>
    <row r="63" spans="2:11" x14ac:dyDescent="0.25">
      <c r="B63" t="s">
        <v>561</v>
      </c>
      <c r="C63" s="4">
        <v>45258.421122685184</v>
      </c>
      <c r="D63" t="s">
        <v>69</v>
      </c>
      <c r="E63" t="s">
        <v>10</v>
      </c>
      <c r="F63" t="s">
        <v>11</v>
      </c>
      <c r="G63" t="s">
        <v>62</v>
      </c>
      <c r="H63" t="s">
        <v>70</v>
      </c>
      <c r="I63">
        <v>19</v>
      </c>
      <c r="K63">
        <v>10</v>
      </c>
    </row>
    <row r="64" spans="2:11" x14ac:dyDescent="0.25">
      <c r="B64" t="s">
        <v>561</v>
      </c>
      <c r="C64" s="4">
        <v>45258.421122685184</v>
      </c>
      <c r="D64" t="s">
        <v>71</v>
      </c>
      <c r="E64" t="s">
        <v>10</v>
      </c>
      <c r="F64" t="s">
        <v>11</v>
      </c>
      <c r="G64" t="s">
        <v>36</v>
      </c>
      <c r="H64" t="s">
        <v>72</v>
      </c>
      <c r="I64">
        <v>172</v>
      </c>
      <c r="K64">
        <v>10</v>
      </c>
    </row>
    <row r="65" spans="2:11" x14ac:dyDescent="0.25">
      <c r="B65" t="s">
        <v>561</v>
      </c>
      <c r="C65" s="4">
        <v>45258.421122685184</v>
      </c>
      <c r="D65" t="s">
        <v>73</v>
      </c>
      <c r="E65" t="s">
        <v>10</v>
      </c>
      <c r="F65" t="s">
        <v>11</v>
      </c>
      <c r="G65" t="s">
        <v>62</v>
      </c>
      <c r="H65" t="s">
        <v>74</v>
      </c>
      <c r="I65">
        <v>67</v>
      </c>
      <c r="K65">
        <v>10</v>
      </c>
    </row>
    <row r="66" spans="2:11" x14ac:dyDescent="0.25">
      <c r="B66" t="s">
        <v>561</v>
      </c>
      <c r="C66" s="4">
        <v>45258.421122685184</v>
      </c>
      <c r="D66" t="s">
        <v>75</v>
      </c>
      <c r="E66" t="s">
        <v>10</v>
      </c>
      <c r="F66" t="s">
        <v>32</v>
      </c>
      <c r="G66" t="s">
        <v>76</v>
      </c>
      <c r="H66" t="s">
        <v>77</v>
      </c>
      <c r="I66">
        <v>1</v>
      </c>
      <c r="K66">
        <v>10</v>
      </c>
    </row>
    <row r="67" spans="2:11" x14ac:dyDescent="0.25">
      <c r="B67" t="s">
        <v>561</v>
      </c>
      <c r="C67" s="4">
        <v>45258.421122685184</v>
      </c>
      <c r="D67" t="s">
        <v>78</v>
      </c>
      <c r="E67" t="s">
        <v>10</v>
      </c>
      <c r="F67" t="s">
        <v>32</v>
      </c>
      <c r="G67" t="s">
        <v>79</v>
      </c>
      <c r="H67" t="s">
        <v>80</v>
      </c>
      <c r="I67">
        <v>30</v>
      </c>
      <c r="K67">
        <v>10</v>
      </c>
    </row>
    <row r="68" spans="2:11" x14ac:dyDescent="0.25">
      <c r="B68" t="s">
        <v>561</v>
      </c>
      <c r="C68" s="4">
        <v>45258.421122685184</v>
      </c>
      <c r="D68" t="s">
        <v>119</v>
      </c>
      <c r="E68" t="s">
        <v>15</v>
      </c>
      <c r="F68" t="s">
        <v>22</v>
      </c>
      <c r="G68" t="s">
        <v>120</v>
      </c>
      <c r="H68" t="s">
        <v>134</v>
      </c>
      <c r="I68">
        <v>2</v>
      </c>
      <c r="K68">
        <v>10</v>
      </c>
    </row>
    <row r="69" spans="2:11" x14ac:dyDescent="0.25">
      <c r="B69" t="s">
        <v>561</v>
      </c>
      <c r="C69" s="4">
        <v>45258.421122685184</v>
      </c>
      <c r="D69" t="s">
        <v>83</v>
      </c>
      <c r="E69" t="s">
        <v>10</v>
      </c>
      <c r="F69" t="s">
        <v>11</v>
      </c>
      <c r="G69" t="s">
        <v>84</v>
      </c>
      <c r="H69" t="s">
        <v>85</v>
      </c>
      <c r="I69">
        <v>1</v>
      </c>
      <c r="K69">
        <v>10</v>
      </c>
    </row>
    <row r="70" spans="2:11" x14ac:dyDescent="0.25">
      <c r="B70" t="s">
        <v>561</v>
      </c>
      <c r="C70" s="4">
        <v>45258.421122685184</v>
      </c>
      <c r="D70" t="s">
        <v>86</v>
      </c>
      <c r="E70" t="s">
        <v>10</v>
      </c>
      <c r="F70" t="s">
        <v>32</v>
      </c>
      <c r="G70" t="s">
        <v>87</v>
      </c>
      <c r="H70" t="s">
        <v>88</v>
      </c>
      <c r="I70">
        <v>1</v>
      </c>
      <c r="K70">
        <v>10</v>
      </c>
    </row>
    <row r="71" spans="2:11" x14ac:dyDescent="0.25">
      <c r="B71" t="s">
        <v>561</v>
      </c>
      <c r="C71" s="4">
        <v>45258.421122685184</v>
      </c>
      <c r="D71" t="s">
        <v>135</v>
      </c>
      <c r="E71" t="s">
        <v>10</v>
      </c>
      <c r="F71" t="s">
        <v>32</v>
      </c>
      <c r="G71" t="s">
        <v>39</v>
      </c>
      <c r="H71" t="s">
        <v>136</v>
      </c>
      <c r="I71">
        <v>1</v>
      </c>
      <c r="K71">
        <v>10</v>
      </c>
    </row>
    <row r="72" spans="2:11" x14ac:dyDescent="0.25">
      <c r="B72" t="s">
        <v>561</v>
      </c>
      <c r="C72" s="4">
        <v>45258.421122685184</v>
      </c>
      <c r="D72" t="s">
        <v>89</v>
      </c>
      <c r="E72" t="s">
        <v>10</v>
      </c>
      <c r="F72" t="s">
        <v>32</v>
      </c>
      <c r="G72" t="s">
        <v>39</v>
      </c>
      <c r="H72" t="s">
        <v>90</v>
      </c>
      <c r="I72">
        <v>1</v>
      </c>
      <c r="K72">
        <v>10</v>
      </c>
    </row>
    <row r="73" spans="2:11" x14ac:dyDescent="0.25">
      <c r="B73" t="s">
        <v>561</v>
      </c>
      <c r="C73" s="4">
        <v>45258.421122685184</v>
      </c>
      <c r="D73" t="s">
        <v>91</v>
      </c>
      <c r="E73" t="s">
        <v>10</v>
      </c>
      <c r="F73" t="s">
        <v>32</v>
      </c>
      <c r="G73" t="s">
        <v>39</v>
      </c>
      <c r="H73" t="s">
        <v>92</v>
      </c>
      <c r="I73">
        <v>1</v>
      </c>
      <c r="K73">
        <v>10</v>
      </c>
    </row>
    <row r="74" spans="2:11" x14ac:dyDescent="0.25">
      <c r="B74" t="s">
        <v>561</v>
      </c>
      <c r="C74" s="4">
        <v>45258.421122685184</v>
      </c>
      <c r="D74" t="s">
        <v>93</v>
      </c>
      <c r="E74" t="s">
        <v>10</v>
      </c>
      <c r="F74" t="s">
        <v>32</v>
      </c>
      <c r="G74" t="s">
        <v>87</v>
      </c>
      <c r="H74" t="s">
        <v>94</v>
      </c>
      <c r="I74">
        <v>2</v>
      </c>
      <c r="K74">
        <v>10</v>
      </c>
    </row>
    <row r="75" spans="2:11" x14ac:dyDescent="0.25">
      <c r="B75" t="s">
        <v>561</v>
      </c>
      <c r="C75" s="4">
        <v>45258.421122685184</v>
      </c>
      <c r="D75" t="s">
        <v>95</v>
      </c>
      <c r="E75" t="s">
        <v>10</v>
      </c>
      <c r="F75" t="s">
        <v>32</v>
      </c>
      <c r="G75" t="s">
        <v>39</v>
      </c>
      <c r="H75" t="s">
        <v>96</v>
      </c>
      <c r="I75">
        <v>2</v>
      </c>
      <c r="K75">
        <v>10</v>
      </c>
    </row>
    <row r="76" spans="2:11" x14ac:dyDescent="0.25">
      <c r="B76" t="s">
        <v>561</v>
      </c>
      <c r="C76" s="4">
        <v>45258.421122685184</v>
      </c>
      <c r="D76" t="s">
        <v>97</v>
      </c>
      <c r="E76" t="s">
        <v>10</v>
      </c>
      <c r="F76" t="s">
        <v>32</v>
      </c>
      <c r="G76" t="s">
        <v>39</v>
      </c>
      <c r="H76" t="s">
        <v>98</v>
      </c>
      <c r="I76">
        <v>2</v>
      </c>
      <c r="K76">
        <v>10</v>
      </c>
    </row>
    <row r="77" spans="2:11" x14ac:dyDescent="0.25">
      <c r="B77" t="s">
        <v>561</v>
      </c>
      <c r="C77" s="4">
        <v>45258.421122685184</v>
      </c>
      <c r="D77" t="s">
        <v>99</v>
      </c>
      <c r="E77" t="s">
        <v>10</v>
      </c>
      <c r="F77" t="s">
        <v>32</v>
      </c>
      <c r="G77" t="s">
        <v>39</v>
      </c>
      <c r="H77" t="s">
        <v>100</v>
      </c>
      <c r="I77">
        <v>208</v>
      </c>
      <c r="K77">
        <v>10</v>
      </c>
    </row>
    <row r="78" spans="2:11" x14ac:dyDescent="0.25">
      <c r="B78" t="s">
        <v>561</v>
      </c>
      <c r="C78" s="4">
        <v>45258.421122685184</v>
      </c>
      <c r="D78" t="s">
        <v>101</v>
      </c>
      <c r="E78" t="s">
        <v>10</v>
      </c>
      <c r="F78" t="s">
        <v>32</v>
      </c>
      <c r="G78" t="s">
        <v>39</v>
      </c>
      <c r="H78" t="s">
        <v>102</v>
      </c>
      <c r="I78">
        <v>57</v>
      </c>
      <c r="K78">
        <v>10</v>
      </c>
    </row>
  </sheetData>
  <hyperlinks>
    <hyperlink ref="A2" location="'Síntese Resultados'!A1" display="Voltar para a página Síntese de Resultados" xr:uid="{92A666A3-D08E-4DC9-80AD-D2800706D894}"/>
  </hyperlinks>
  <pageMargins left="0.7" right="0.7" top="0.75" bottom="0.75" header="0.3" footer="0.3"/>
  <drawing r:id="rId1"/>
  <tableParts count="1">
    <tablePart r:id="rId2"/>
  </tablePart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B5A13-7879-43B5-8E58-1DDBF6FBEA41}">
  <dimension ref="A2:K78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565</v>
      </c>
      <c r="C41" s="4">
        <v>45258.448518518519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565</v>
      </c>
      <c r="C42" s="4">
        <v>45258.448518518519</v>
      </c>
      <c r="D42" t="s">
        <v>167</v>
      </c>
      <c r="E42" t="s">
        <v>15</v>
      </c>
      <c r="F42" t="s">
        <v>22</v>
      </c>
      <c r="G42" t="s">
        <v>168</v>
      </c>
      <c r="H42" t="s">
        <v>275</v>
      </c>
      <c r="I42">
        <v>1</v>
      </c>
      <c r="K42">
        <v>10</v>
      </c>
    </row>
    <row r="43" spans="2:11" x14ac:dyDescent="0.25">
      <c r="B43" t="s">
        <v>565</v>
      </c>
      <c r="C43" s="4">
        <v>45258.448518518519</v>
      </c>
      <c r="D43" t="s">
        <v>16</v>
      </c>
      <c r="E43" t="s">
        <v>15</v>
      </c>
      <c r="F43" t="s">
        <v>11</v>
      </c>
      <c r="G43" t="s">
        <v>17</v>
      </c>
      <c r="H43" t="s">
        <v>18</v>
      </c>
      <c r="I43">
        <v>1</v>
      </c>
      <c r="K43">
        <v>10</v>
      </c>
    </row>
    <row r="44" spans="2:11" x14ac:dyDescent="0.25">
      <c r="B44" t="s">
        <v>565</v>
      </c>
      <c r="C44" s="4">
        <v>45258.448518518519</v>
      </c>
      <c r="D44" t="s">
        <v>19</v>
      </c>
      <c r="E44" t="s">
        <v>15</v>
      </c>
      <c r="F44" t="s">
        <v>11</v>
      </c>
      <c r="G44" t="s">
        <v>17</v>
      </c>
      <c r="H44" t="s">
        <v>20</v>
      </c>
      <c r="I44">
        <v>2</v>
      </c>
      <c r="K44">
        <v>10</v>
      </c>
    </row>
    <row r="45" spans="2:11" x14ac:dyDescent="0.25">
      <c r="B45" t="s">
        <v>565</v>
      </c>
      <c r="C45" s="4">
        <v>45258.448518518519</v>
      </c>
      <c r="D45" t="s">
        <v>21</v>
      </c>
      <c r="E45" t="s">
        <v>15</v>
      </c>
      <c r="F45" t="s">
        <v>22</v>
      </c>
      <c r="G45" t="s">
        <v>23</v>
      </c>
      <c r="H45" t="s">
        <v>141</v>
      </c>
      <c r="I45">
        <v>2</v>
      </c>
      <c r="K45">
        <v>10</v>
      </c>
    </row>
    <row r="46" spans="2:11" x14ac:dyDescent="0.25">
      <c r="B46" t="s">
        <v>565</v>
      </c>
      <c r="C46" s="4">
        <v>45258.448518518519</v>
      </c>
      <c r="D46" t="s">
        <v>25</v>
      </c>
      <c r="E46" t="s">
        <v>10</v>
      </c>
      <c r="F46" t="s">
        <v>11</v>
      </c>
      <c r="G46" t="s">
        <v>26</v>
      </c>
      <c r="H46" t="s">
        <v>27</v>
      </c>
      <c r="I46">
        <v>0</v>
      </c>
      <c r="K46">
        <v>10</v>
      </c>
    </row>
    <row r="47" spans="2:11" x14ac:dyDescent="0.25">
      <c r="B47" t="s">
        <v>565</v>
      </c>
      <c r="C47" s="4">
        <v>45258.448518518519</v>
      </c>
      <c r="D47" t="s">
        <v>28</v>
      </c>
      <c r="E47" t="s">
        <v>10</v>
      </c>
      <c r="F47" t="s">
        <v>11</v>
      </c>
      <c r="G47" t="s">
        <v>29</v>
      </c>
      <c r="H47" t="s">
        <v>30</v>
      </c>
      <c r="I47">
        <v>2</v>
      </c>
      <c r="K47">
        <v>10</v>
      </c>
    </row>
    <row r="48" spans="2:11" x14ac:dyDescent="0.25">
      <c r="B48" t="s">
        <v>565</v>
      </c>
      <c r="C48" s="4">
        <v>45258.448518518519</v>
      </c>
      <c r="D48" t="s">
        <v>31</v>
      </c>
      <c r="E48" t="s">
        <v>15</v>
      </c>
      <c r="F48" t="s">
        <v>32</v>
      </c>
      <c r="G48" t="s">
        <v>33</v>
      </c>
      <c r="H48" t="s">
        <v>569</v>
      </c>
      <c r="I48">
        <v>223</v>
      </c>
      <c r="K48">
        <v>10</v>
      </c>
    </row>
    <row r="49" spans="2:11" x14ac:dyDescent="0.25">
      <c r="B49" t="s">
        <v>565</v>
      </c>
      <c r="C49" s="4">
        <v>45258.448518518519</v>
      </c>
      <c r="D49" t="s">
        <v>35</v>
      </c>
      <c r="E49" t="s">
        <v>15</v>
      </c>
      <c r="F49" t="s">
        <v>11</v>
      </c>
      <c r="G49" t="s">
        <v>36</v>
      </c>
      <c r="H49" t="s">
        <v>204</v>
      </c>
      <c r="I49">
        <v>25</v>
      </c>
      <c r="K49">
        <v>10</v>
      </c>
    </row>
    <row r="50" spans="2:11" x14ac:dyDescent="0.25">
      <c r="B50" t="s">
        <v>565</v>
      </c>
      <c r="C50" s="4">
        <v>45258.448518518519</v>
      </c>
      <c r="D50" t="s">
        <v>38</v>
      </c>
      <c r="E50" t="s">
        <v>10</v>
      </c>
      <c r="F50" t="s">
        <v>11</v>
      </c>
      <c r="G50" t="s">
        <v>39</v>
      </c>
      <c r="H50" t="s">
        <v>40</v>
      </c>
      <c r="I50">
        <v>0</v>
      </c>
      <c r="K50">
        <v>10</v>
      </c>
    </row>
    <row r="51" spans="2:11" x14ac:dyDescent="0.25">
      <c r="B51" t="s">
        <v>565</v>
      </c>
      <c r="C51" s="4">
        <v>45258.448518518519</v>
      </c>
      <c r="D51" t="s">
        <v>41</v>
      </c>
      <c r="E51" t="s">
        <v>15</v>
      </c>
      <c r="F51" t="s">
        <v>11</v>
      </c>
      <c r="G51" t="s">
        <v>42</v>
      </c>
      <c r="H51" t="s">
        <v>43</v>
      </c>
      <c r="I51">
        <v>1</v>
      </c>
      <c r="J51" t="s">
        <v>44</v>
      </c>
      <c r="K51">
        <v>10</v>
      </c>
    </row>
    <row r="52" spans="2:11" x14ac:dyDescent="0.25">
      <c r="B52" t="s">
        <v>565</v>
      </c>
      <c r="C52" s="4">
        <v>45258.448518518519</v>
      </c>
      <c r="D52" t="s">
        <v>45</v>
      </c>
      <c r="E52" t="s">
        <v>10</v>
      </c>
      <c r="F52" t="s">
        <v>11</v>
      </c>
      <c r="G52" t="s">
        <v>46</v>
      </c>
      <c r="H52" t="s">
        <v>47</v>
      </c>
      <c r="I52">
        <v>1</v>
      </c>
      <c r="J52" t="s">
        <v>570</v>
      </c>
      <c r="K52">
        <v>10</v>
      </c>
    </row>
    <row r="53" spans="2:11" x14ac:dyDescent="0.25">
      <c r="B53" t="s">
        <v>565</v>
      </c>
      <c r="C53" s="4">
        <v>45258.448518518519</v>
      </c>
      <c r="D53" t="s">
        <v>49</v>
      </c>
      <c r="E53" t="s">
        <v>10</v>
      </c>
      <c r="F53" t="s">
        <v>11</v>
      </c>
      <c r="G53" t="s">
        <v>39</v>
      </c>
      <c r="H53" t="s">
        <v>50</v>
      </c>
      <c r="I53">
        <v>2</v>
      </c>
      <c r="K53">
        <v>10</v>
      </c>
    </row>
    <row r="54" spans="2:11" x14ac:dyDescent="0.25">
      <c r="B54" t="s">
        <v>565</v>
      </c>
      <c r="C54" s="4">
        <v>45258.448518518519</v>
      </c>
      <c r="D54" t="s">
        <v>130</v>
      </c>
      <c r="E54" t="s">
        <v>10</v>
      </c>
      <c r="F54" t="s">
        <v>11</v>
      </c>
      <c r="G54" t="s">
        <v>39</v>
      </c>
      <c r="H54" t="s">
        <v>131</v>
      </c>
      <c r="I54">
        <v>5</v>
      </c>
      <c r="K54">
        <v>10</v>
      </c>
    </row>
    <row r="55" spans="2:11" x14ac:dyDescent="0.25">
      <c r="B55" t="s">
        <v>565</v>
      </c>
      <c r="C55" s="4">
        <v>45258.448518518519</v>
      </c>
      <c r="D55" t="s">
        <v>132</v>
      </c>
      <c r="E55" t="s">
        <v>10</v>
      </c>
      <c r="F55" t="s">
        <v>11</v>
      </c>
      <c r="G55" t="s">
        <v>39</v>
      </c>
      <c r="H55" t="s">
        <v>133</v>
      </c>
      <c r="I55">
        <v>1</v>
      </c>
      <c r="K55">
        <v>10</v>
      </c>
    </row>
    <row r="56" spans="2:11" x14ac:dyDescent="0.25">
      <c r="B56" t="s">
        <v>565</v>
      </c>
      <c r="C56" s="4">
        <v>45258.448518518519</v>
      </c>
      <c r="D56" t="s">
        <v>51</v>
      </c>
      <c r="E56" t="s">
        <v>10</v>
      </c>
      <c r="F56" t="s">
        <v>11</v>
      </c>
      <c r="G56" t="s">
        <v>39</v>
      </c>
      <c r="H56" t="s">
        <v>52</v>
      </c>
      <c r="I56">
        <v>15</v>
      </c>
      <c r="K56">
        <v>10</v>
      </c>
    </row>
    <row r="57" spans="2:11" x14ac:dyDescent="0.25">
      <c r="B57" t="s">
        <v>565</v>
      </c>
      <c r="C57" s="4">
        <v>45258.448518518519</v>
      </c>
      <c r="D57" t="s">
        <v>53</v>
      </c>
      <c r="E57" t="s">
        <v>10</v>
      </c>
      <c r="F57" t="s">
        <v>11</v>
      </c>
      <c r="H57" t="s">
        <v>54</v>
      </c>
      <c r="I57">
        <v>16</v>
      </c>
      <c r="K57">
        <v>10</v>
      </c>
    </row>
    <row r="58" spans="2:11" x14ac:dyDescent="0.25">
      <c r="B58" t="s">
        <v>565</v>
      </c>
      <c r="C58" s="4">
        <v>45258.448518518519</v>
      </c>
      <c r="D58" t="s">
        <v>55</v>
      </c>
      <c r="E58" t="s">
        <v>10</v>
      </c>
      <c r="F58" t="s">
        <v>11</v>
      </c>
      <c r="H58" t="s">
        <v>56</v>
      </c>
      <c r="I58">
        <v>26</v>
      </c>
      <c r="K58">
        <v>10</v>
      </c>
    </row>
    <row r="59" spans="2:11" x14ac:dyDescent="0.25">
      <c r="B59" t="s">
        <v>565</v>
      </c>
      <c r="C59" s="4">
        <v>45258.448518518519</v>
      </c>
      <c r="D59" t="s">
        <v>57</v>
      </c>
      <c r="E59" t="s">
        <v>10</v>
      </c>
      <c r="F59" t="s">
        <v>11</v>
      </c>
      <c r="H59" t="s">
        <v>58</v>
      </c>
      <c r="I59">
        <v>1</v>
      </c>
      <c r="K59">
        <v>10</v>
      </c>
    </row>
    <row r="60" spans="2:11" x14ac:dyDescent="0.25">
      <c r="B60" t="s">
        <v>565</v>
      </c>
      <c r="C60" s="4">
        <v>45258.448518518519</v>
      </c>
      <c r="D60" t="s">
        <v>59</v>
      </c>
      <c r="E60" t="s">
        <v>10</v>
      </c>
      <c r="F60" t="s">
        <v>11</v>
      </c>
      <c r="H60" t="s">
        <v>60</v>
      </c>
      <c r="I60">
        <v>1</v>
      </c>
      <c r="K60">
        <v>10</v>
      </c>
    </row>
    <row r="61" spans="2:11" x14ac:dyDescent="0.25">
      <c r="B61" t="s">
        <v>565</v>
      </c>
      <c r="C61" s="4">
        <v>45258.448518518519</v>
      </c>
      <c r="D61" t="s">
        <v>61</v>
      </c>
      <c r="E61" t="s">
        <v>10</v>
      </c>
      <c r="F61" t="s">
        <v>11</v>
      </c>
      <c r="G61" t="s">
        <v>62</v>
      </c>
      <c r="H61" t="s">
        <v>63</v>
      </c>
      <c r="I61">
        <v>9</v>
      </c>
      <c r="K61">
        <v>10</v>
      </c>
    </row>
    <row r="62" spans="2:11" x14ac:dyDescent="0.25">
      <c r="B62" t="s">
        <v>565</v>
      </c>
      <c r="C62" s="4">
        <v>45258.448518518519</v>
      </c>
      <c r="D62" t="s">
        <v>67</v>
      </c>
      <c r="E62" t="s">
        <v>10</v>
      </c>
      <c r="F62" t="s">
        <v>11</v>
      </c>
      <c r="G62" t="s">
        <v>62</v>
      </c>
      <c r="H62" t="s">
        <v>68</v>
      </c>
      <c r="I62">
        <v>36</v>
      </c>
      <c r="K62">
        <v>10</v>
      </c>
    </row>
    <row r="63" spans="2:11" x14ac:dyDescent="0.25">
      <c r="B63" t="s">
        <v>565</v>
      </c>
      <c r="C63" s="4">
        <v>45258.448518518519</v>
      </c>
      <c r="D63" t="s">
        <v>69</v>
      </c>
      <c r="E63" t="s">
        <v>10</v>
      </c>
      <c r="F63" t="s">
        <v>11</v>
      </c>
      <c r="G63" t="s">
        <v>62</v>
      </c>
      <c r="H63" t="s">
        <v>70</v>
      </c>
      <c r="I63">
        <v>11</v>
      </c>
      <c r="K63">
        <v>10</v>
      </c>
    </row>
    <row r="64" spans="2:11" x14ac:dyDescent="0.25">
      <c r="B64" t="s">
        <v>565</v>
      </c>
      <c r="C64" s="4">
        <v>45258.448518518519</v>
      </c>
      <c r="D64" t="s">
        <v>71</v>
      </c>
      <c r="E64" t="s">
        <v>10</v>
      </c>
      <c r="F64" t="s">
        <v>11</v>
      </c>
      <c r="G64" t="s">
        <v>36</v>
      </c>
      <c r="H64" t="s">
        <v>72</v>
      </c>
      <c r="I64">
        <v>167</v>
      </c>
      <c r="K64">
        <v>10</v>
      </c>
    </row>
    <row r="65" spans="2:11" x14ac:dyDescent="0.25">
      <c r="B65" t="s">
        <v>565</v>
      </c>
      <c r="C65" s="4">
        <v>45258.448518518519</v>
      </c>
      <c r="D65" t="s">
        <v>73</v>
      </c>
      <c r="E65" t="s">
        <v>10</v>
      </c>
      <c r="F65" t="s">
        <v>11</v>
      </c>
      <c r="G65" t="s">
        <v>62</v>
      </c>
      <c r="H65" t="s">
        <v>74</v>
      </c>
      <c r="I65">
        <v>59</v>
      </c>
      <c r="K65">
        <v>10</v>
      </c>
    </row>
    <row r="66" spans="2:11" x14ac:dyDescent="0.25">
      <c r="B66" t="s">
        <v>565</v>
      </c>
      <c r="C66" s="4">
        <v>45258.448518518519</v>
      </c>
      <c r="D66" t="s">
        <v>75</v>
      </c>
      <c r="E66" t="s">
        <v>10</v>
      </c>
      <c r="F66" t="s">
        <v>32</v>
      </c>
      <c r="G66" t="s">
        <v>76</v>
      </c>
      <c r="H66" t="s">
        <v>77</v>
      </c>
      <c r="I66">
        <v>1</v>
      </c>
      <c r="K66">
        <v>10</v>
      </c>
    </row>
    <row r="67" spans="2:11" x14ac:dyDescent="0.25">
      <c r="B67" t="s">
        <v>565</v>
      </c>
      <c r="C67" s="4">
        <v>45258.448518518519</v>
      </c>
      <c r="D67" t="s">
        <v>78</v>
      </c>
      <c r="E67" t="s">
        <v>10</v>
      </c>
      <c r="F67" t="s">
        <v>32</v>
      </c>
      <c r="G67" t="s">
        <v>79</v>
      </c>
      <c r="H67" t="s">
        <v>80</v>
      </c>
      <c r="I67">
        <v>16</v>
      </c>
      <c r="K67">
        <v>10</v>
      </c>
    </row>
    <row r="68" spans="2:11" x14ac:dyDescent="0.25">
      <c r="B68" t="s">
        <v>565</v>
      </c>
      <c r="C68" s="4">
        <v>45258.448518518519</v>
      </c>
      <c r="D68" t="s">
        <v>119</v>
      </c>
      <c r="E68" t="s">
        <v>15</v>
      </c>
      <c r="F68" t="s">
        <v>22</v>
      </c>
      <c r="G68" t="s">
        <v>120</v>
      </c>
      <c r="H68" t="s">
        <v>144</v>
      </c>
      <c r="I68">
        <v>1</v>
      </c>
      <c r="K68">
        <v>10</v>
      </c>
    </row>
    <row r="69" spans="2:11" x14ac:dyDescent="0.25">
      <c r="B69" t="s">
        <v>565</v>
      </c>
      <c r="C69" s="4">
        <v>45258.448518518519</v>
      </c>
      <c r="D69" t="s">
        <v>83</v>
      </c>
      <c r="E69" t="s">
        <v>10</v>
      </c>
      <c r="F69" t="s">
        <v>11</v>
      </c>
      <c r="G69" t="s">
        <v>84</v>
      </c>
      <c r="H69" t="s">
        <v>85</v>
      </c>
      <c r="I69">
        <v>1</v>
      </c>
      <c r="K69">
        <v>10</v>
      </c>
    </row>
    <row r="70" spans="2:11" x14ac:dyDescent="0.25">
      <c r="B70" t="s">
        <v>565</v>
      </c>
      <c r="C70" s="4">
        <v>45258.448518518519</v>
      </c>
      <c r="D70" t="s">
        <v>86</v>
      </c>
      <c r="E70" t="s">
        <v>10</v>
      </c>
      <c r="F70" t="s">
        <v>32</v>
      </c>
      <c r="G70" t="s">
        <v>87</v>
      </c>
      <c r="H70" t="s">
        <v>88</v>
      </c>
      <c r="I70">
        <v>1</v>
      </c>
      <c r="K70">
        <v>10</v>
      </c>
    </row>
    <row r="71" spans="2:11" x14ac:dyDescent="0.25">
      <c r="B71" t="s">
        <v>565</v>
      </c>
      <c r="C71" s="4">
        <v>45258.448518518519</v>
      </c>
      <c r="D71" t="s">
        <v>135</v>
      </c>
      <c r="E71" t="s">
        <v>10</v>
      </c>
      <c r="F71" t="s">
        <v>32</v>
      </c>
      <c r="G71" t="s">
        <v>39</v>
      </c>
      <c r="H71" t="s">
        <v>136</v>
      </c>
      <c r="I71">
        <v>1</v>
      </c>
      <c r="K71">
        <v>10</v>
      </c>
    </row>
    <row r="72" spans="2:11" x14ac:dyDescent="0.25">
      <c r="B72" t="s">
        <v>565</v>
      </c>
      <c r="C72" s="4">
        <v>45258.448518518519</v>
      </c>
      <c r="D72" t="s">
        <v>89</v>
      </c>
      <c r="E72" t="s">
        <v>10</v>
      </c>
      <c r="F72" t="s">
        <v>32</v>
      </c>
      <c r="G72" t="s">
        <v>39</v>
      </c>
      <c r="H72" t="s">
        <v>90</v>
      </c>
      <c r="I72">
        <v>1</v>
      </c>
      <c r="K72">
        <v>10</v>
      </c>
    </row>
    <row r="73" spans="2:11" x14ac:dyDescent="0.25">
      <c r="B73" t="s">
        <v>565</v>
      </c>
      <c r="C73" s="4">
        <v>45258.448518518519</v>
      </c>
      <c r="D73" t="s">
        <v>91</v>
      </c>
      <c r="E73" t="s">
        <v>10</v>
      </c>
      <c r="F73" t="s">
        <v>32</v>
      </c>
      <c r="G73" t="s">
        <v>39</v>
      </c>
      <c r="H73" t="s">
        <v>92</v>
      </c>
      <c r="I73">
        <v>1</v>
      </c>
      <c r="K73">
        <v>10</v>
      </c>
    </row>
    <row r="74" spans="2:11" x14ac:dyDescent="0.25">
      <c r="B74" t="s">
        <v>565</v>
      </c>
      <c r="C74" s="4">
        <v>45258.448518518519</v>
      </c>
      <c r="D74" t="s">
        <v>93</v>
      </c>
      <c r="E74" t="s">
        <v>10</v>
      </c>
      <c r="F74" t="s">
        <v>32</v>
      </c>
      <c r="G74" t="s">
        <v>87</v>
      </c>
      <c r="H74" t="s">
        <v>94</v>
      </c>
      <c r="I74">
        <v>2</v>
      </c>
      <c r="K74">
        <v>10</v>
      </c>
    </row>
    <row r="75" spans="2:11" x14ac:dyDescent="0.25">
      <c r="B75" t="s">
        <v>565</v>
      </c>
      <c r="C75" s="4">
        <v>45258.448518518519</v>
      </c>
      <c r="D75" t="s">
        <v>95</v>
      </c>
      <c r="E75" t="s">
        <v>10</v>
      </c>
      <c r="F75" t="s">
        <v>32</v>
      </c>
      <c r="G75" t="s">
        <v>39</v>
      </c>
      <c r="H75" t="s">
        <v>96</v>
      </c>
      <c r="I75">
        <v>2</v>
      </c>
      <c r="K75">
        <v>10</v>
      </c>
    </row>
    <row r="76" spans="2:11" x14ac:dyDescent="0.25">
      <c r="B76" t="s">
        <v>565</v>
      </c>
      <c r="C76" s="4">
        <v>45258.448518518519</v>
      </c>
      <c r="D76" t="s">
        <v>97</v>
      </c>
      <c r="E76" t="s">
        <v>10</v>
      </c>
      <c r="F76" t="s">
        <v>32</v>
      </c>
      <c r="G76" t="s">
        <v>39</v>
      </c>
      <c r="H76" t="s">
        <v>98</v>
      </c>
      <c r="I76">
        <v>2</v>
      </c>
      <c r="K76">
        <v>10</v>
      </c>
    </row>
    <row r="77" spans="2:11" x14ac:dyDescent="0.25">
      <c r="B77" t="s">
        <v>565</v>
      </c>
      <c r="C77" s="4">
        <v>45258.448518518519</v>
      </c>
      <c r="D77" t="s">
        <v>99</v>
      </c>
      <c r="E77" t="s">
        <v>10</v>
      </c>
      <c r="F77" t="s">
        <v>32</v>
      </c>
      <c r="G77" t="s">
        <v>39</v>
      </c>
      <c r="H77" t="s">
        <v>100</v>
      </c>
      <c r="I77">
        <v>171</v>
      </c>
      <c r="K77">
        <v>10</v>
      </c>
    </row>
    <row r="78" spans="2:11" x14ac:dyDescent="0.25">
      <c r="B78" t="s">
        <v>565</v>
      </c>
      <c r="C78" s="4">
        <v>45258.448518518519</v>
      </c>
      <c r="D78" t="s">
        <v>101</v>
      </c>
      <c r="E78" t="s">
        <v>10</v>
      </c>
      <c r="F78" t="s">
        <v>32</v>
      </c>
      <c r="G78" t="s">
        <v>39</v>
      </c>
      <c r="H78" t="s">
        <v>102</v>
      </c>
      <c r="I78">
        <v>43</v>
      </c>
      <c r="K78">
        <v>10</v>
      </c>
    </row>
  </sheetData>
  <hyperlinks>
    <hyperlink ref="A2" location="'Síntese Resultados'!A1" display="Voltar para a página Síntese de Resultados" xr:uid="{E6542862-F05E-4C13-9059-B3737DEFA3DC}"/>
  </hyperlinks>
  <pageMargins left="0.7" right="0.7" top="0.75" bottom="0.75" header="0.3" footer="0.3"/>
  <drawing r:id="rId1"/>
  <tableParts count="1">
    <tablePart r:id="rId2"/>
  </tablePart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CA687-CD6D-4CB8-BABA-AFF5CFD3C951}">
  <dimension ref="A2:K77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571</v>
      </c>
      <c r="C41" s="4">
        <v>45258.454027777778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571</v>
      </c>
      <c r="C42" s="4">
        <v>45258.454027777778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571</v>
      </c>
      <c r="C43" s="4">
        <v>45258.454027777778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571</v>
      </c>
      <c r="C44" s="4">
        <v>45258.454027777778</v>
      </c>
      <c r="D44" t="s">
        <v>21</v>
      </c>
      <c r="E44" t="s">
        <v>15</v>
      </c>
      <c r="F44" t="s">
        <v>22</v>
      </c>
      <c r="G44" t="s">
        <v>23</v>
      </c>
      <c r="H44" t="s">
        <v>126</v>
      </c>
      <c r="I44">
        <v>1</v>
      </c>
      <c r="K44">
        <v>10</v>
      </c>
    </row>
    <row r="45" spans="2:11" x14ac:dyDescent="0.25">
      <c r="B45" t="s">
        <v>571</v>
      </c>
      <c r="C45" s="4">
        <v>45258.454027777778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571</v>
      </c>
      <c r="C46" s="4">
        <v>45258.454027777778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571</v>
      </c>
      <c r="C47" s="4">
        <v>45258.454027777778</v>
      </c>
      <c r="D47" t="s">
        <v>31</v>
      </c>
      <c r="E47" t="s">
        <v>15</v>
      </c>
      <c r="F47" t="s">
        <v>32</v>
      </c>
      <c r="G47" t="s">
        <v>33</v>
      </c>
      <c r="H47" t="s">
        <v>574</v>
      </c>
      <c r="I47">
        <v>215</v>
      </c>
      <c r="K47">
        <v>10</v>
      </c>
    </row>
    <row r="48" spans="2:11" x14ac:dyDescent="0.25">
      <c r="B48" t="s">
        <v>571</v>
      </c>
      <c r="C48" s="4">
        <v>45258.454027777778</v>
      </c>
      <c r="D48" t="s">
        <v>35</v>
      </c>
      <c r="E48" t="s">
        <v>15</v>
      </c>
      <c r="F48" t="s">
        <v>11</v>
      </c>
      <c r="G48" t="s">
        <v>36</v>
      </c>
      <c r="H48" t="s">
        <v>229</v>
      </c>
      <c r="I48">
        <v>4</v>
      </c>
      <c r="K48">
        <v>10</v>
      </c>
    </row>
    <row r="49" spans="2:11" x14ac:dyDescent="0.25">
      <c r="B49" t="s">
        <v>571</v>
      </c>
      <c r="C49" s="4">
        <v>45258.454027777778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571</v>
      </c>
      <c r="C50" s="4">
        <v>45258.454027777778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571</v>
      </c>
      <c r="C51" s="4">
        <v>45258.454027777778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575</v>
      </c>
      <c r="K51">
        <v>10</v>
      </c>
    </row>
    <row r="52" spans="2:11" x14ac:dyDescent="0.25">
      <c r="B52" t="s">
        <v>571</v>
      </c>
      <c r="C52" s="4">
        <v>45258.454027777778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1</v>
      </c>
      <c r="K52">
        <v>10</v>
      </c>
    </row>
    <row r="53" spans="2:11" x14ac:dyDescent="0.25">
      <c r="B53" t="s">
        <v>571</v>
      </c>
      <c r="C53" s="4">
        <v>45258.454027777778</v>
      </c>
      <c r="D53" t="s">
        <v>130</v>
      </c>
      <c r="E53" t="s">
        <v>10</v>
      </c>
      <c r="F53" t="s">
        <v>11</v>
      </c>
      <c r="G53" t="s">
        <v>39</v>
      </c>
      <c r="H53" t="s">
        <v>131</v>
      </c>
      <c r="I53">
        <v>4</v>
      </c>
      <c r="K53">
        <v>10</v>
      </c>
    </row>
    <row r="54" spans="2:11" x14ac:dyDescent="0.25">
      <c r="B54" t="s">
        <v>571</v>
      </c>
      <c r="C54" s="4">
        <v>45258.454027777778</v>
      </c>
      <c r="D54" t="s">
        <v>132</v>
      </c>
      <c r="E54" t="s">
        <v>10</v>
      </c>
      <c r="F54" t="s">
        <v>11</v>
      </c>
      <c r="G54" t="s">
        <v>39</v>
      </c>
      <c r="H54" t="s">
        <v>133</v>
      </c>
      <c r="I54">
        <v>1</v>
      </c>
      <c r="K54">
        <v>10</v>
      </c>
    </row>
    <row r="55" spans="2:11" x14ac:dyDescent="0.25">
      <c r="B55" t="s">
        <v>571</v>
      </c>
      <c r="C55" s="4">
        <v>45258.454027777778</v>
      </c>
      <c r="D55" t="s">
        <v>51</v>
      </c>
      <c r="E55" t="s">
        <v>10</v>
      </c>
      <c r="F55" t="s">
        <v>11</v>
      </c>
      <c r="G55" t="s">
        <v>39</v>
      </c>
      <c r="H55" t="s">
        <v>52</v>
      </c>
      <c r="I55">
        <v>14</v>
      </c>
      <c r="K55">
        <v>10</v>
      </c>
    </row>
    <row r="56" spans="2:11" x14ac:dyDescent="0.25">
      <c r="B56" t="s">
        <v>571</v>
      </c>
      <c r="C56" s="4">
        <v>45258.454027777778</v>
      </c>
      <c r="D56" t="s">
        <v>53</v>
      </c>
      <c r="E56" t="s">
        <v>10</v>
      </c>
      <c r="F56" t="s">
        <v>11</v>
      </c>
      <c r="H56" t="s">
        <v>54</v>
      </c>
      <c r="I56">
        <v>14</v>
      </c>
      <c r="K56">
        <v>10</v>
      </c>
    </row>
    <row r="57" spans="2:11" x14ac:dyDescent="0.25">
      <c r="B57" t="s">
        <v>571</v>
      </c>
      <c r="C57" s="4">
        <v>45258.454027777778</v>
      </c>
      <c r="D57" t="s">
        <v>55</v>
      </c>
      <c r="E57" t="s">
        <v>10</v>
      </c>
      <c r="F57" t="s">
        <v>11</v>
      </c>
      <c r="H57" t="s">
        <v>56</v>
      </c>
      <c r="I57">
        <v>16</v>
      </c>
      <c r="K57">
        <v>10</v>
      </c>
    </row>
    <row r="58" spans="2:11" x14ac:dyDescent="0.25">
      <c r="B58" t="s">
        <v>571</v>
      </c>
      <c r="C58" s="4">
        <v>45258.454027777778</v>
      </c>
      <c r="D58" t="s">
        <v>57</v>
      </c>
      <c r="E58" t="s">
        <v>10</v>
      </c>
      <c r="F58" t="s">
        <v>11</v>
      </c>
      <c r="H58" t="s">
        <v>58</v>
      </c>
      <c r="I58">
        <v>1</v>
      </c>
      <c r="K58">
        <v>10</v>
      </c>
    </row>
    <row r="59" spans="2:11" x14ac:dyDescent="0.25">
      <c r="B59" t="s">
        <v>571</v>
      </c>
      <c r="C59" s="4">
        <v>45258.454027777778</v>
      </c>
      <c r="D59" t="s">
        <v>59</v>
      </c>
      <c r="E59" t="s">
        <v>10</v>
      </c>
      <c r="F59" t="s">
        <v>11</v>
      </c>
      <c r="H59" t="s">
        <v>60</v>
      </c>
      <c r="I59">
        <v>1</v>
      </c>
      <c r="K59">
        <v>10</v>
      </c>
    </row>
    <row r="60" spans="2:11" x14ac:dyDescent="0.25">
      <c r="B60" t="s">
        <v>571</v>
      </c>
      <c r="C60" s="4">
        <v>45258.454027777778</v>
      </c>
      <c r="D60" t="s">
        <v>61</v>
      </c>
      <c r="E60" t="s">
        <v>10</v>
      </c>
      <c r="F60" t="s">
        <v>11</v>
      </c>
      <c r="G60" t="s">
        <v>62</v>
      </c>
      <c r="H60" t="s">
        <v>63</v>
      </c>
      <c r="I60">
        <v>4</v>
      </c>
      <c r="K60">
        <v>10</v>
      </c>
    </row>
    <row r="61" spans="2:11" x14ac:dyDescent="0.25">
      <c r="B61" t="s">
        <v>571</v>
      </c>
      <c r="C61" s="4">
        <v>45258.454027777778</v>
      </c>
      <c r="D61" t="s">
        <v>67</v>
      </c>
      <c r="E61" t="s">
        <v>10</v>
      </c>
      <c r="F61" t="s">
        <v>11</v>
      </c>
      <c r="G61" t="s">
        <v>62</v>
      </c>
      <c r="H61" t="s">
        <v>68</v>
      </c>
      <c r="I61">
        <v>31</v>
      </c>
      <c r="K61">
        <v>10</v>
      </c>
    </row>
    <row r="62" spans="2:11" x14ac:dyDescent="0.25">
      <c r="B62" t="s">
        <v>571</v>
      </c>
      <c r="C62" s="4">
        <v>45258.454027777778</v>
      </c>
      <c r="D62" t="s">
        <v>69</v>
      </c>
      <c r="E62" t="s">
        <v>10</v>
      </c>
      <c r="F62" t="s">
        <v>11</v>
      </c>
      <c r="G62" t="s">
        <v>62</v>
      </c>
      <c r="H62" t="s">
        <v>70</v>
      </c>
      <c r="I62">
        <v>11</v>
      </c>
      <c r="K62">
        <v>10</v>
      </c>
    </row>
    <row r="63" spans="2:11" x14ac:dyDescent="0.25">
      <c r="B63" t="s">
        <v>571</v>
      </c>
      <c r="C63" s="4">
        <v>45258.454027777778</v>
      </c>
      <c r="D63" t="s">
        <v>71</v>
      </c>
      <c r="E63" t="s">
        <v>10</v>
      </c>
      <c r="F63" t="s">
        <v>11</v>
      </c>
      <c r="G63" t="s">
        <v>36</v>
      </c>
      <c r="H63" t="s">
        <v>72</v>
      </c>
      <c r="I63">
        <v>157</v>
      </c>
      <c r="K63">
        <v>10</v>
      </c>
    </row>
    <row r="64" spans="2:11" x14ac:dyDescent="0.25">
      <c r="B64" t="s">
        <v>571</v>
      </c>
      <c r="C64" s="4">
        <v>45258.454027777778</v>
      </c>
      <c r="D64" t="s">
        <v>73</v>
      </c>
      <c r="E64" t="s">
        <v>10</v>
      </c>
      <c r="F64" t="s">
        <v>11</v>
      </c>
      <c r="G64" t="s">
        <v>62</v>
      </c>
      <c r="H64" t="s">
        <v>74</v>
      </c>
      <c r="I64">
        <v>48</v>
      </c>
      <c r="K64">
        <v>10</v>
      </c>
    </row>
    <row r="65" spans="2:11" x14ac:dyDescent="0.25">
      <c r="B65" t="s">
        <v>571</v>
      </c>
      <c r="C65" s="4">
        <v>45258.454027777778</v>
      </c>
      <c r="D65" t="s">
        <v>75</v>
      </c>
      <c r="E65" t="s">
        <v>10</v>
      </c>
      <c r="F65" t="s">
        <v>32</v>
      </c>
      <c r="G65" t="s">
        <v>76</v>
      </c>
      <c r="H65" t="s">
        <v>77</v>
      </c>
      <c r="I65">
        <v>1</v>
      </c>
      <c r="K65">
        <v>10</v>
      </c>
    </row>
    <row r="66" spans="2:11" x14ac:dyDescent="0.25">
      <c r="B66" t="s">
        <v>571</v>
      </c>
      <c r="C66" s="4">
        <v>45258.454027777778</v>
      </c>
      <c r="D66" t="s">
        <v>78</v>
      </c>
      <c r="E66" t="s">
        <v>10</v>
      </c>
      <c r="F66" t="s">
        <v>32</v>
      </c>
      <c r="G66" t="s">
        <v>79</v>
      </c>
      <c r="H66" t="s">
        <v>80</v>
      </c>
      <c r="I66">
        <v>15</v>
      </c>
      <c r="K66">
        <v>10</v>
      </c>
    </row>
    <row r="67" spans="2:11" x14ac:dyDescent="0.25">
      <c r="B67" t="s">
        <v>571</v>
      </c>
      <c r="C67" s="4">
        <v>45258.454027777778</v>
      </c>
      <c r="D67" t="s">
        <v>119</v>
      </c>
      <c r="E67" t="s">
        <v>15</v>
      </c>
      <c r="F67" t="s">
        <v>22</v>
      </c>
      <c r="G67" t="s">
        <v>120</v>
      </c>
      <c r="H67" t="s">
        <v>144</v>
      </c>
      <c r="I67">
        <v>1</v>
      </c>
      <c r="K67">
        <v>10</v>
      </c>
    </row>
    <row r="68" spans="2:11" x14ac:dyDescent="0.25">
      <c r="B68" t="s">
        <v>571</v>
      </c>
      <c r="C68" s="4">
        <v>45258.454027777778</v>
      </c>
      <c r="D68" t="s">
        <v>83</v>
      </c>
      <c r="E68" t="s">
        <v>10</v>
      </c>
      <c r="F68" t="s">
        <v>11</v>
      </c>
      <c r="G68" t="s">
        <v>84</v>
      </c>
      <c r="H68" t="s">
        <v>85</v>
      </c>
      <c r="I68">
        <v>1</v>
      </c>
      <c r="K68">
        <v>10</v>
      </c>
    </row>
    <row r="69" spans="2:11" x14ac:dyDescent="0.25">
      <c r="B69" t="s">
        <v>571</v>
      </c>
      <c r="C69" s="4">
        <v>45258.454027777778</v>
      </c>
      <c r="D69" t="s">
        <v>86</v>
      </c>
      <c r="E69" t="s">
        <v>10</v>
      </c>
      <c r="F69" t="s">
        <v>32</v>
      </c>
      <c r="G69" t="s">
        <v>87</v>
      </c>
      <c r="H69" t="s">
        <v>88</v>
      </c>
      <c r="I69">
        <v>1</v>
      </c>
      <c r="K69">
        <v>10</v>
      </c>
    </row>
    <row r="70" spans="2:11" x14ac:dyDescent="0.25">
      <c r="B70" t="s">
        <v>571</v>
      </c>
      <c r="C70" s="4">
        <v>45258.454027777778</v>
      </c>
      <c r="D70" t="s">
        <v>135</v>
      </c>
      <c r="E70" t="s">
        <v>10</v>
      </c>
      <c r="F70" t="s">
        <v>32</v>
      </c>
      <c r="G70" t="s">
        <v>39</v>
      </c>
      <c r="H70" t="s">
        <v>136</v>
      </c>
      <c r="I70">
        <v>1</v>
      </c>
      <c r="K70">
        <v>10</v>
      </c>
    </row>
    <row r="71" spans="2:11" x14ac:dyDescent="0.25">
      <c r="B71" t="s">
        <v>571</v>
      </c>
      <c r="C71" s="4">
        <v>45258.454027777778</v>
      </c>
      <c r="D71" t="s">
        <v>89</v>
      </c>
      <c r="E71" t="s">
        <v>10</v>
      </c>
      <c r="F71" t="s">
        <v>32</v>
      </c>
      <c r="G71" t="s">
        <v>39</v>
      </c>
      <c r="H71" t="s">
        <v>90</v>
      </c>
      <c r="I71">
        <v>1</v>
      </c>
      <c r="K71">
        <v>10</v>
      </c>
    </row>
    <row r="72" spans="2:11" x14ac:dyDescent="0.25">
      <c r="B72" t="s">
        <v>571</v>
      </c>
      <c r="C72" s="4">
        <v>45258.454027777778</v>
      </c>
      <c r="D72" t="s">
        <v>91</v>
      </c>
      <c r="E72" t="s">
        <v>10</v>
      </c>
      <c r="F72" t="s">
        <v>32</v>
      </c>
      <c r="G72" t="s">
        <v>39</v>
      </c>
      <c r="H72" t="s">
        <v>92</v>
      </c>
      <c r="I72">
        <v>1</v>
      </c>
      <c r="K72">
        <v>10</v>
      </c>
    </row>
    <row r="73" spans="2:11" x14ac:dyDescent="0.25">
      <c r="B73" t="s">
        <v>571</v>
      </c>
      <c r="C73" s="4">
        <v>45258.454027777778</v>
      </c>
      <c r="D73" t="s">
        <v>93</v>
      </c>
      <c r="E73" t="s">
        <v>10</v>
      </c>
      <c r="F73" t="s">
        <v>32</v>
      </c>
      <c r="G73" t="s">
        <v>87</v>
      </c>
      <c r="H73" t="s">
        <v>94</v>
      </c>
      <c r="I73">
        <v>2</v>
      </c>
      <c r="K73">
        <v>10</v>
      </c>
    </row>
    <row r="74" spans="2:11" x14ac:dyDescent="0.25">
      <c r="B74" t="s">
        <v>571</v>
      </c>
      <c r="C74" s="4">
        <v>45258.454027777778</v>
      </c>
      <c r="D74" t="s">
        <v>95</v>
      </c>
      <c r="E74" t="s">
        <v>10</v>
      </c>
      <c r="F74" t="s">
        <v>32</v>
      </c>
      <c r="G74" t="s">
        <v>39</v>
      </c>
      <c r="H74" t="s">
        <v>96</v>
      </c>
      <c r="I74">
        <v>2</v>
      </c>
      <c r="K74">
        <v>10</v>
      </c>
    </row>
    <row r="75" spans="2:11" x14ac:dyDescent="0.25">
      <c r="B75" t="s">
        <v>571</v>
      </c>
      <c r="C75" s="4">
        <v>45258.454027777778</v>
      </c>
      <c r="D75" t="s">
        <v>97</v>
      </c>
      <c r="E75" t="s">
        <v>10</v>
      </c>
      <c r="F75" t="s">
        <v>32</v>
      </c>
      <c r="G75" t="s">
        <v>39</v>
      </c>
      <c r="H75" t="s">
        <v>98</v>
      </c>
      <c r="I75">
        <v>2</v>
      </c>
      <c r="K75">
        <v>10</v>
      </c>
    </row>
    <row r="76" spans="2:11" x14ac:dyDescent="0.25">
      <c r="B76" t="s">
        <v>571</v>
      </c>
      <c r="C76" s="4">
        <v>45258.454027777778</v>
      </c>
      <c r="D76" t="s">
        <v>99</v>
      </c>
      <c r="E76" t="s">
        <v>10</v>
      </c>
      <c r="F76" t="s">
        <v>32</v>
      </c>
      <c r="G76" t="s">
        <v>39</v>
      </c>
      <c r="H76" t="s">
        <v>100</v>
      </c>
      <c r="I76">
        <v>163</v>
      </c>
      <c r="K76">
        <v>10</v>
      </c>
    </row>
    <row r="77" spans="2:11" x14ac:dyDescent="0.25">
      <c r="B77" t="s">
        <v>571</v>
      </c>
      <c r="C77" s="4">
        <v>45258.454027777778</v>
      </c>
      <c r="D77" t="s">
        <v>101</v>
      </c>
      <c r="E77" t="s">
        <v>10</v>
      </c>
      <c r="F77" t="s">
        <v>32</v>
      </c>
      <c r="G77" t="s">
        <v>39</v>
      </c>
      <c r="H77" t="s">
        <v>102</v>
      </c>
      <c r="I77">
        <v>40</v>
      </c>
      <c r="K77">
        <v>10</v>
      </c>
    </row>
  </sheetData>
  <hyperlinks>
    <hyperlink ref="A2" location="'Síntese Resultados'!A1" display="Voltar para a página Síntese de Resultados" xr:uid="{C69CF0CB-6B3C-42DC-B824-A8F0B5EF0C37}"/>
  </hyperlinks>
  <pageMargins left="0.7" right="0.7" top="0.75" bottom="0.75" header="0.3" footer="0.3"/>
  <drawing r:id="rId1"/>
  <tableParts count="1">
    <tablePart r:id="rId2"/>
  </tablePart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191A5-9809-4B78-A04D-C9DF4FBD4594}">
  <dimension ref="A2:K77"/>
  <sheetViews>
    <sheetView topLeftCell="A43" workbookViewId="0">
      <selection activeCell="B4" sqref="B4"/>
    </sheetView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576</v>
      </c>
      <c r="C41" s="4">
        <v>45258.459363425929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20</v>
      </c>
      <c r="K41">
        <v>10</v>
      </c>
    </row>
    <row r="42" spans="2:11" x14ac:dyDescent="0.25">
      <c r="B42" t="s">
        <v>576</v>
      </c>
      <c r="C42" s="4">
        <v>45258.459363425929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576</v>
      </c>
      <c r="C43" s="4">
        <v>45258.459363425929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576</v>
      </c>
      <c r="C44" s="4">
        <v>45258.459363425929</v>
      </c>
      <c r="D44" t="s">
        <v>21</v>
      </c>
      <c r="E44" t="s">
        <v>15</v>
      </c>
      <c r="F44" t="s">
        <v>22</v>
      </c>
      <c r="G44" t="s">
        <v>23</v>
      </c>
      <c r="H44" t="s">
        <v>126</v>
      </c>
      <c r="I44">
        <v>1</v>
      </c>
      <c r="K44">
        <v>10</v>
      </c>
    </row>
    <row r="45" spans="2:11" x14ac:dyDescent="0.25">
      <c r="B45" t="s">
        <v>576</v>
      </c>
      <c r="C45" s="4">
        <v>45258.459363425929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576</v>
      </c>
      <c r="C46" s="4">
        <v>45258.459363425929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576</v>
      </c>
      <c r="C47" s="4">
        <v>45258.459363425929</v>
      </c>
      <c r="D47" t="s">
        <v>31</v>
      </c>
      <c r="E47" t="s">
        <v>15</v>
      </c>
      <c r="F47" t="s">
        <v>32</v>
      </c>
      <c r="G47" t="s">
        <v>33</v>
      </c>
      <c r="H47" t="s">
        <v>263</v>
      </c>
      <c r="I47">
        <v>183</v>
      </c>
      <c r="K47">
        <v>10</v>
      </c>
    </row>
    <row r="48" spans="2:11" x14ac:dyDescent="0.25">
      <c r="B48" t="s">
        <v>576</v>
      </c>
      <c r="C48" s="4">
        <v>45258.459363425929</v>
      </c>
      <c r="D48" t="s">
        <v>254</v>
      </c>
      <c r="E48" t="s">
        <v>10</v>
      </c>
      <c r="F48" t="s">
        <v>11</v>
      </c>
      <c r="G48" t="s">
        <v>36</v>
      </c>
      <c r="H48" t="s">
        <v>255</v>
      </c>
      <c r="I48">
        <v>0</v>
      </c>
      <c r="K48">
        <v>10</v>
      </c>
    </row>
    <row r="49" spans="2:11" x14ac:dyDescent="0.25">
      <c r="B49" t="s">
        <v>576</v>
      </c>
      <c r="C49" s="4">
        <v>45258.459363425929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576</v>
      </c>
      <c r="C50" s="4">
        <v>45258.459363425929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576</v>
      </c>
      <c r="C51" s="4">
        <v>45258.459363425929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579</v>
      </c>
      <c r="K51">
        <v>10</v>
      </c>
    </row>
    <row r="52" spans="2:11" x14ac:dyDescent="0.25">
      <c r="B52" t="s">
        <v>576</v>
      </c>
      <c r="C52" s="4">
        <v>45258.459363425929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1</v>
      </c>
      <c r="K52">
        <v>10</v>
      </c>
    </row>
    <row r="53" spans="2:11" x14ac:dyDescent="0.25">
      <c r="B53" t="s">
        <v>576</v>
      </c>
      <c r="C53" s="4">
        <v>45258.459363425929</v>
      </c>
      <c r="D53" t="s">
        <v>130</v>
      </c>
      <c r="E53" t="s">
        <v>10</v>
      </c>
      <c r="F53" t="s">
        <v>11</v>
      </c>
      <c r="G53" t="s">
        <v>39</v>
      </c>
      <c r="H53" t="s">
        <v>131</v>
      </c>
      <c r="I53">
        <v>4</v>
      </c>
      <c r="K53">
        <v>10</v>
      </c>
    </row>
    <row r="54" spans="2:11" x14ac:dyDescent="0.25">
      <c r="B54" t="s">
        <v>576</v>
      </c>
      <c r="C54" s="4">
        <v>45258.459363425929</v>
      </c>
      <c r="D54" t="s">
        <v>132</v>
      </c>
      <c r="E54" t="s">
        <v>10</v>
      </c>
      <c r="F54" t="s">
        <v>11</v>
      </c>
      <c r="G54" t="s">
        <v>39</v>
      </c>
      <c r="H54" t="s">
        <v>133</v>
      </c>
      <c r="I54">
        <v>2</v>
      </c>
      <c r="K54">
        <v>10</v>
      </c>
    </row>
    <row r="55" spans="2:11" x14ac:dyDescent="0.25">
      <c r="B55" t="s">
        <v>576</v>
      </c>
      <c r="C55" s="4">
        <v>45258.459363425929</v>
      </c>
      <c r="D55" t="s">
        <v>51</v>
      </c>
      <c r="E55" t="s">
        <v>10</v>
      </c>
      <c r="F55" t="s">
        <v>11</v>
      </c>
      <c r="G55" t="s">
        <v>39</v>
      </c>
      <c r="H55" t="s">
        <v>52</v>
      </c>
      <c r="I55">
        <v>15</v>
      </c>
      <c r="K55">
        <v>10</v>
      </c>
    </row>
    <row r="56" spans="2:11" x14ac:dyDescent="0.25">
      <c r="B56" t="s">
        <v>576</v>
      </c>
      <c r="C56" s="4">
        <v>45258.459363425929</v>
      </c>
      <c r="D56" t="s">
        <v>53</v>
      </c>
      <c r="E56" t="s">
        <v>10</v>
      </c>
      <c r="F56" t="s">
        <v>11</v>
      </c>
      <c r="H56" t="s">
        <v>54</v>
      </c>
      <c r="I56">
        <v>15</v>
      </c>
      <c r="K56">
        <v>10</v>
      </c>
    </row>
    <row r="57" spans="2:11" x14ac:dyDescent="0.25">
      <c r="B57" t="s">
        <v>576</v>
      </c>
      <c r="C57" s="4">
        <v>45258.459363425929</v>
      </c>
      <c r="D57" t="s">
        <v>55</v>
      </c>
      <c r="E57" t="s">
        <v>10</v>
      </c>
      <c r="F57" t="s">
        <v>11</v>
      </c>
      <c r="H57" t="s">
        <v>56</v>
      </c>
      <c r="I57">
        <v>20</v>
      </c>
      <c r="K57">
        <v>10</v>
      </c>
    </row>
    <row r="58" spans="2:11" x14ac:dyDescent="0.25">
      <c r="B58" t="s">
        <v>576</v>
      </c>
      <c r="C58" s="4">
        <v>45258.459363425929</v>
      </c>
      <c r="D58" t="s">
        <v>57</v>
      </c>
      <c r="E58" t="s">
        <v>10</v>
      </c>
      <c r="F58" t="s">
        <v>11</v>
      </c>
      <c r="H58" t="s">
        <v>58</v>
      </c>
      <c r="I58">
        <v>1</v>
      </c>
      <c r="K58">
        <v>10</v>
      </c>
    </row>
    <row r="59" spans="2:11" x14ac:dyDescent="0.25">
      <c r="B59" t="s">
        <v>576</v>
      </c>
      <c r="C59" s="4">
        <v>45258.459363425929</v>
      </c>
      <c r="D59" t="s">
        <v>59</v>
      </c>
      <c r="E59" t="s">
        <v>10</v>
      </c>
      <c r="F59" t="s">
        <v>11</v>
      </c>
      <c r="H59" t="s">
        <v>60</v>
      </c>
      <c r="I59">
        <v>1</v>
      </c>
      <c r="K59">
        <v>10</v>
      </c>
    </row>
    <row r="60" spans="2:11" x14ac:dyDescent="0.25">
      <c r="B60" t="s">
        <v>576</v>
      </c>
      <c r="C60" s="4">
        <v>45258.459363425929</v>
      </c>
      <c r="D60" t="s">
        <v>61</v>
      </c>
      <c r="E60" t="s">
        <v>10</v>
      </c>
      <c r="F60" t="s">
        <v>11</v>
      </c>
      <c r="G60" t="s">
        <v>62</v>
      </c>
      <c r="H60" t="s">
        <v>63</v>
      </c>
      <c r="I60">
        <v>6</v>
      </c>
      <c r="K60">
        <v>10</v>
      </c>
    </row>
    <row r="61" spans="2:11" x14ac:dyDescent="0.25">
      <c r="B61" t="s">
        <v>576</v>
      </c>
      <c r="C61" s="4">
        <v>45258.459363425929</v>
      </c>
      <c r="D61" t="s">
        <v>67</v>
      </c>
      <c r="E61" t="s">
        <v>10</v>
      </c>
      <c r="F61" t="s">
        <v>11</v>
      </c>
      <c r="G61" t="s">
        <v>62</v>
      </c>
      <c r="H61" t="s">
        <v>68</v>
      </c>
      <c r="I61">
        <v>35</v>
      </c>
      <c r="K61">
        <v>10</v>
      </c>
    </row>
    <row r="62" spans="2:11" x14ac:dyDescent="0.25">
      <c r="B62" t="s">
        <v>576</v>
      </c>
      <c r="C62" s="4">
        <v>45258.459363425929</v>
      </c>
      <c r="D62" t="s">
        <v>69</v>
      </c>
      <c r="E62" t="s">
        <v>10</v>
      </c>
      <c r="F62" t="s">
        <v>11</v>
      </c>
      <c r="G62" t="s">
        <v>62</v>
      </c>
      <c r="H62" t="s">
        <v>70</v>
      </c>
      <c r="I62">
        <v>12</v>
      </c>
      <c r="K62">
        <v>10</v>
      </c>
    </row>
    <row r="63" spans="2:11" x14ac:dyDescent="0.25">
      <c r="B63" t="s">
        <v>576</v>
      </c>
      <c r="C63" s="4">
        <v>45258.459363425929</v>
      </c>
      <c r="D63" t="s">
        <v>71</v>
      </c>
      <c r="E63" t="s">
        <v>10</v>
      </c>
      <c r="F63" t="s">
        <v>11</v>
      </c>
      <c r="G63" t="s">
        <v>36</v>
      </c>
      <c r="H63" t="s">
        <v>72</v>
      </c>
      <c r="I63">
        <v>163</v>
      </c>
      <c r="K63">
        <v>10</v>
      </c>
    </row>
    <row r="64" spans="2:11" x14ac:dyDescent="0.25">
      <c r="B64" t="s">
        <v>576</v>
      </c>
      <c r="C64" s="4">
        <v>45258.459363425929</v>
      </c>
      <c r="D64" t="s">
        <v>73</v>
      </c>
      <c r="E64" t="s">
        <v>10</v>
      </c>
      <c r="F64" t="s">
        <v>11</v>
      </c>
      <c r="G64" t="s">
        <v>62</v>
      </c>
      <c r="H64" t="s">
        <v>74</v>
      </c>
      <c r="I64">
        <v>46</v>
      </c>
      <c r="K64">
        <v>10</v>
      </c>
    </row>
    <row r="65" spans="2:11" x14ac:dyDescent="0.25">
      <c r="B65" t="s">
        <v>576</v>
      </c>
      <c r="C65" s="4">
        <v>45258.459363425929</v>
      </c>
      <c r="D65" t="s">
        <v>75</v>
      </c>
      <c r="E65" t="s">
        <v>10</v>
      </c>
      <c r="F65" t="s">
        <v>32</v>
      </c>
      <c r="G65" t="s">
        <v>76</v>
      </c>
      <c r="H65" t="s">
        <v>77</v>
      </c>
      <c r="I65">
        <v>1</v>
      </c>
      <c r="K65">
        <v>10</v>
      </c>
    </row>
    <row r="66" spans="2:11" x14ac:dyDescent="0.25">
      <c r="B66" t="s">
        <v>576</v>
      </c>
      <c r="C66" s="4">
        <v>45258.459363425929</v>
      </c>
      <c r="D66" t="s">
        <v>78</v>
      </c>
      <c r="E66" t="s">
        <v>10</v>
      </c>
      <c r="F66" t="s">
        <v>32</v>
      </c>
      <c r="G66" t="s">
        <v>79</v>
      </c>
      <c r="H66" t="s">
        <v>80</v>
      </c>
      <c r="I66">
        <v>16</v>
      </c>
      <c r="K66">
        <v>10</v>
      </c>
    </row>
    <row r="67" spans="2:11" x14ac:dyDescent="0.25">
      <c r="B67" t="s">
        <v>576</v>
      </c>
      <c r="C67" s="4">
        <v>45258.459363425929</v>
      </c>
      <c r="D67" t="s">
        <v>119</v>
      </c>
      <c r="E67" t="s">
        <v>15</v>
      </c>
      <c r="F67" t="s">
        <v>22</v>
      </c>
      <c r="G67" t="s">
        <v>120</v>
      </c>
      <c r="H67" t="s">
        <v>134</v>
      </c>
      <c r="I67">
        <v>2</v>
      </c>
      <c r="K67">
        <v>10</v>
      </c>
    </row>
    <row r="68" spans="2:11" x14ac:dyDescent="0.25">
      <c r="B68" t="s">
        <v>576</v>
      </c>
      <c r="C68" s="4">
        <v>45258.459363425929</v>
      </c>
      <c r="D68" t="s">
        <v>83</v>
      </c>
      <c r="E68" t="s">
        <v>10</v>
      </c>
      <c r="F68" t="s">
        <v>11</v>
      </c>
      <c r="G68" t="s">
        <v>84</v>
      </c>
      <c r="H68" t="s">
        <v>85</v>
      </c>
      <c r="I68">
        <v>1</v>
      </c>
      <c r="K68">
        <v>10</v>
      </c>
    </row>
    <row r="69" spans="2:11" x14ac:dyDescent="0.25">
      <c r="B69" t="s">
        <v>576</v>
      </c>
      <c r="C69" s="4">
        <v>45258.459363425929</v>
      </c>
      <c r="D69" t="s">
        <v>86</v>
      </c>
      <c r="E69" t="s">
        <v>10</v>
      </c>
      <c r="F69" t="s">
        <v>32</v>
      </c>
      <c r="G69" t="s">
        <v>87</v>
      </c>
      <c r="H69" t="s">
        <v>88</v>
      </c>
      <c r="I69">
        <v>1</v>
      </c>
      <c r="K69">
        <v>10</v>
      </c>
    </row>
    <row r="70" spans="2:11" x14ac:dyDescent="0.25">
      <c r="B70" t="s">
        <v>576</v>
      </c>
      <c r="C70" s="4">
        <v>45258.459363425929</v>
      </c>
      <c r="D70" t="s">
        <v>135</v>
      </c>
      <c r="E70" t="s">
        <v>10</v>
      </c>
      <c r="F70" t="s">
        <v>32</v>
      </c>
      <c r="G70" t="s">
        <v>39</v>
      </c>
      <c r="H70" t="s">
        <v>136</v>
      </c>
      <c r="I70">
        <v>1</v>
      </c>
      <c r="K70">
        <v>10</v>
      </c>
    </row>
    <row r="71" spans="2:11" x14ac:dyDescent="0.25">
      <c r="B71" t="s">
        <v>576</v>
      </c>
      <c r="C71" s="4">
        <v>45258.459363425929</v>
      </c>
      <c r="D71" t="s">
        <v>89</v>
      </c>
      <c r="E71" t="s">
        <v>10</v>
      </c>
      <c r="F71" t="s">
        <v>32</v>
      </c>
      <c r="G71" t="s">
        <v>39</v>
      </c>
      <c r="H71" t="s">
        <v>90</v>
      </c>
      <c r="I71">
        <v>1</v>
      </c>
      <c r="K71">
        <v>10</v>
      </c>
    </row>
    <row r="72" spans="2:11" x14ac:dyDescent="0.25">
      <c r="B72" t="s">
        <v>576</v>
      </c>
      <c r="C72" s="4">
        <v>45258.459363425929</v>
      </c>
      <c r="D72" t="s">
        <v>91</v>
      </c>
      <c r="E72" t="s">
        <v>10</v>
      </c>
      <c r="F72" t="s">
        <v>32</v>
      </c>
      <c r="G72" t="s">
        <v>39</v>
      </c>
      <c r="H72" t="s">
        <v>92</v>
      </c>
      <c r="I72">
        <v>1</v>
      </c>
      <c r="K72">
        <v>10</v>
      </c>
    </row>
    <row r="73" spans="2:11" x14ac:dyDescent="0.25">
      <c r="B73" t="s">
        <v>576</v>
      </c>
      <c r="C73" s="4">
        <v>45258.459363425929</v>
      </c>
      <c r="D73" t="s">
        <v>93</v>
      </c>
      <c r="E73" t="s">
        <v>10</v>
      </c>
      <c r="F73" t="s">
        <v>32</v>
      </c>
      <c r="G73" t="s">
        <v>87</v>
      </c>
      <c r="H73" t="s">
        <v>94</v>
      </c>
      <c r="I73">
        <v>2</v>
      </c>
      <c r="K73">
        <v>10</v>
      </c>
    </row>
    <row r="74" spans="2:11" x14ac:dyDescent="0.25">
      <c r="B74" t="s">
        <v>576</v>
      </c>
      <c r="C74" s="4">
        <v>45258.459363425929</v>
      </c>
      <c r="D74" t="s">
        <v>95</v>
      </c>
      <c r="E74" t="s">
        <v>10</v>
      </c>
      <c r="F74" t="s">
        <v>32</v>
      </c>
      <c r="G74" t="s">
        <v>39</v>
      </c>
      <c r="H74" t="s">
        <v>96</v>
      </c>
      <c r="I74">
        <v>2</v>
      </c>
      <c r="K74">
        <v>10</v>
      </c>
    </row>
    <row r="75" spans="2:11" x14ac:dyDescent="0.25">
      <c r="B75" t="s">
        <v>576</v>
      </c>
      <c r="C75" s="4">
        <v>45258.459363425929</v>
      </c>
      <c r="D75" t="s">
        <v>97</v>
      </c>
      <c r="E75" t="s">
        <v>10</v>
      </c>
      <c r="F75" t="s">
        <v>32</v>
      </c>
      <c r="G75" t="s">
        <v>39</v>
      </c>
      <c r="H75" t="s">
        <v>98</v>
      </c>
      <c r="I75">
        <v>2</v>
      </c>
      <c r="K75">
        <v>10</v>
      </c>
    </row>
    <row r="76" spans="2:11" x14ac:dyDescent="0.25">
      <c r="B76" t="s">
        <v>576</v>
      </c>
      <c r="C76" s="4">
        <v>45258.459363425929</v>
      </c>
      <c r="D76" t="s">
        <v>99</v>
      </c>
      <c r="E76" t="s">
        <v>10</v>
      </c>
      <c r="F76" t="s">
        <v>32</v>
      </c>
      <c r="G76" t="s">
        <v>39</v>
      </c>
      <c r="H76" t="s">
        <v>100</v>
      </c>
      <c r="I76">
        <v>164</v>
      </c>
      <c r="K76">
        <v>10</v>
      </c>
    </row>
    <row r="77" spans="2:11" x14ac:dyDescent="0.25">
      <c r="B77" t="s">
        <v>576</v>
      </c>
      <c r="C77" s="4">
        <v>45258.459363425929</v>
      </c>
      <c r="D77" t="s">
        <v>101</v>
      </c>
      <c r="E77" t="s">
        <v>10</v>
      </c>
      <c r="F77" t="s">
        <v>32</v>
      </c>
      <c r="G77" t="s">
        <v>39</v>
      </c>
      <c r="H77" t="s">
        <v>102</v>
      </c>
      <c r="I77">
        <v>41</v>
      </c>
      <c r="K77">
        <v>10</v>
      </c>
    </row>
  </sheetData>
  <hyperlinks>
    <hyperlink ref="A2" location="'Síntese Resultados'!A1" display="Voltar para a página Síntese de Resultados" xr:uid="{EC4D86D6-C24E-4BBA-97DE-08CBC88C58E9}"/>
  </hyperlinks>
  <pageMargins left="0.7" right="0.7" top="0.75" bottom="0.75" header="0.3" footer="0.3"/>
  <drawing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1AF00-AEFA-49B9-88D9-ECFF49CED807}">
  <dimension ref="A2:K76"/>
  <sheetViews>
    <sheetView workbookViewId="0">
      <selection activeCell="A2" sqref="A2"/>
    </sheetView>
  </sheetViews>
  <sheetFormatPr defaultRowHeight="15" x14ac:dyDescent="0.25"/>
  <cols>
    <col min="2" max="2" width="30.5703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6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166</v>
      </c>
      <c r="C41" s="4">
        <v>45251.46607638889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26</v>
      </c>
      <c r="K41">
        <v>10</v>
      </c>
    </row>
    <row r="42" spans="2:11" x14ac:dyDescent="0.25">
      <c r="B42" t="s">
        <v>166</v>
      </c>
      <c r="C42" s="4">
        <v>45251.46607638889</v>
      </c>
      <c r="D42" t="s">
        <v>167</v>
      </c>
      <c r="E42" t="s">
        <v>15</v>
      </c>
      <c r="F42" t="s">
        <v>22</v>
      </c>
      <c r="G42" t="s">
        <v>168</v>
      </c>
      <c r="H42" t="s">
        <v>169</v>
      </c>
      <c r="I42">
        <v>3</v>
      </c>
      <c r="K42">
        <v>10</v>
      </c>
    </row>
    <row r="43" spans="2:11" x14ac:dyDescent="0.25">
      <c r="B43" t="s">
        <v>166</v>
      </c>
      <c r="C43" s="4">
        <v>45251.46607638889</v>
      </c>
      <c r="D43" t="s">
        <v>16</v>
      </c>
      <c r="E43" t="s">
        <v>15</v>
      </c>
      <c r="F43" t="s">
        <v>11</v>
      </c>
      <c r="G43" t="s">
        <v>17</v>
      </c>
      <c r="H43" t="s">
        <v>18</v>
      </c>
      <c r="I43">
        <v>1</v>
      </c>
      <c r="K43">
        <v>10</v>
      </c>
    </row>
    <row r="44" spans="2:11" x14ac:dyDescent="0.25">
      <c r="B44" t="s">
        <v>166</v>
      </c>
      <c r="C44" s="4">
        <v>45251.46607638889</v>
      </c>
      <c r="D44" t="s">
        <v>19</v>
      </c>
      <c r="E44" t="s">
        <v>15</v>
      </c>
      <c r="F44" t="s">
        <v>11</v>
      </c>
      <c r="G44" t="s">
        <v>17</v>
      </c>
      <c r="H44" t="s">
        <v>20</v>
      </c>
      <c r="I44">
        <v>2</v>
      </c>
      <c r="K44">
        <v>10</v>
      </c>
    </row>
    <row r="45" spans="2:11" x14ac:dyDescent="0.25">
      <c r="B45" t="s">
        <v>166</v>
      </c>
      <c r="C45" s="4">
        <v>45251.46607638889</v>
      </c>
      <c r="D45" t="s">
        <v>21</v>
      </c>
      <c r="E45" t="s">
        <v>15</v>
      </c>
      <c r="F45" t="s">
        <v>22</v>
      </c>
      <c r="G45" t="s">
        <v>23</v>
      </c>
      <c r="H45" t="s">
        <v>141</v>
      </c>
      <c r="I45">
        <v>2</v>
      </c>
      <c r="K45">
        <v>10</v>
      </c>
    </row>
    <row r="46" spans="2:11" x14ac:dyDescent="0.25">
      <c r="B46" t="s">
        <v>166</v>
      </c>
      <c r="C46" s="4">
        <v>45251.46607638889</v>
      </c>
      <c r="D46" t="s">
        <v>25</v>
      </c>
      <c r="E46" t="s">
        <v>10</v>
      </c>
      <c r="F46" t="s">
        <v>11</v>
      </c>
      <c r="G46" t="s">
        <v>26</v>
      </c>
      <c r="H46" t="s">
        <v>27</v>
      </c>
      <c r="I46">
        <v>0</v>
      </c>
      <c r="K46">
        <v>10</v>
      </c>
    </row>
    <row r="47" spans="2:11" x14ac:dyDescent="0.25">
      <c r="B47" t="s">
        <v>166</v>
      </c>
      <c r="C47" s="4">
        <v>45251.46607638889</v>
      </c>
      <c r="D47" t="s">
        <v>28</v>
      </c>
      <c r="E47" t="s">
        <v>10</v>
      </c>
      <c r="F47" t="s">
        <v>11</v>
      </c>
      <c r="G47" t="s">
        <v>29</v>
      </c>
      <c r="H47" t="s">
        <v>30</v>
      </c>
      <c r="I47">
        <v>2</v>
      </c>
      <c r="K47">
        <v>10</v>
      </c>
    </row>
    <row r="48" spans="2:11" x14ac:dyDescent="0.25">
      <c r="B48" t="s">
        <v>166</v>
      </c>
      <c r="C48" s="4">
        <v>45251.46607638889</v>
      </c>
      <c r="D48" t="s">
        <v>38</v>
      </c>
      <c r="E48" t="s">
        <v>10</v>
      </c>
      <c r="F48" t="s">
        <v>11</v>
      </c>
      <c r="G48" t="s">
        <v>39</v>
      </c>
      <c r="H48" t="s">
        <v>40</v>
      </c>
      <c r="I48">
        <v>0</v>
      </c>
      <c r="K48">
        <v>10</v>
      </c>
    </row>
    <row r="49" spans="2:11" x14ac:dyDescent="0.25">
      <c r="B49" t="s">
        <v>166</v>
      </c>
      <c r="C49" s="4">
        <v>45251.46607638889</v>
      </c>
      <c r="D49" t="s">
        <v>41</v>
      </c>
      <c r="E49" t="s">
        <v>15</v>
      </c>
      <c r="F49" t="s">
        <v>11</v>
      </c>
      <c r="G49" t="s">
        <v>42</v>
      </c>
      <c r="H49" t="s">
        <v>43</v>
      </c>
      <c r="I49">
        <v>1</v>
      </c>
      <c r="J49" t="s">
        <v>44</v>
      </c>
      <c r="K49">
        <v>10</v>
      </c>
    </row>
    <row r="50" spans="2:11" x14ac:dyDescent="0.25">
      <c r="B50" t="s">
        <v>166</v>
      </c>
      <c r="C50" s="4">
        <v>45251.46607638889</v>
      </c>
      <c r="D50" t="s">
        <v>45</v>
      </c>
      <c r="E50" t="s">
        <v>10</v>
      </c>
      <c r="F50" t="s">
        <v>11</v>
      </c>
      <c r="G50" t="s">
        <v>46</v>
      </c>
      <c r="H50" t="s">
        <v>47</v>
      </c>
      <c r="I50">
        <v>1</v>
      </c>
      <c r="J50" t="s">
        <v>170</v>
      </c>
      <c r="K50">
        <v>10</v>
      </c>
    </row>
    <row r="51" spans="2:11" x14ac:dyDescent="0.25">
      <c r="B51" t="s">
        <v>166</v>
      </c>
      <c r="C51" s="4">
        <v>45251.46607638889</v>
      </c>
      <c r="D51" t="s">
        <v>49</v>
      </c>
      <c r="E51" t="s">
        <v>10</v>
      </c>
      <c r="F51" t="s">
        <v>11</v>
      </c>
      <c r="G51" t="s">
        <v>39</v>
      </c>
      <c r="H51" t="s">
        <v>50</v>
      </c>
      <c r="I51">
        <v>2</v>
      </c>
      <c r="K51">
        <v>10</v>
      </c>
    </row>
    <row r="52" spans="2:11" x14ac:dyDescent="0.25">
      <c r="B52" t="s">
        <v>166</v>
      </c>
      <c r="C52" s="4">
        <v>45251.46607638889</v>
      </c>
      <c r="D52" t="s">
        <v>130</v>
      </c>
      <c r="E52" t="s">
        <v>10</v>
      </c>
      <c r="F52" t="s">
        <v>11</v>
      </c>
      <c r="G52" t="s">
        <v>39</v>
      </c>
      <c r="H52" t="s">
        <v>131</v>
      </c>
      <c r="I52">
        <v>3</v>
      </c>
      <c r="K52">
        <v>10</v>
      </c>
    </row>
    <row r="53" spans="2:11" x14ac:dyDescent="0.25">
      <c r="B53" t="s">
        <v>166</v>
      </c>
      <c r="C53" s="4">
        <v>45251.46607638889</v>
      </c>
      <c r="D53" t="s">
        <v>132</v>
      </c>
      <c r="E53" t="s">
        <v>10</v>
      </c>
      <c r="F53" t="s">
        <v>11</v>
      </c>
      <c r="G53" t="s">
        <v>39</v>
      </c>
      <c r="H53" t="s">
        <v>133</v>
      </c>
      <c r="I53">
        <v>1</v>
      </c>
      <c r="K53">
        <v>10</v>
      </c>
    </row>
    <row r="54" spans="2:11" x14ac:dyDescent="0.25">
      <c r="B54" t="s">
        <v>166</v>
      </c>
      <c r="C54" s="4">
        <v>45251.46607638889</v>
      </c>
      <c r="D54" t="s">
        <v>51</v>
      </c>
      <c r="E54" t="s">
        <v>10</v>
      </c>
      <c r="F54" t="s">
        <v>11</v>
      </c>
      <c r="G54" t="s">
        <v>39</v>
      </c>
      <c r="H54" t="s">
        <v>52</v>
      </c>
      <c r="I54">
        <v>12</v>
      </c>
      <c r="K54">
        <v>10</v>
      </c>
    </row>
    <row r="55" spans="2:11" x14ac:dyDescent="0.25">
      <c r="B55" t="s">
        <v>166</v>
      </c>
      <c r="C55" s="4">
        <v>45251.46607638889</v>
      </c>
      <c r="D55" t="s">
        <v>53</v>
      </c>
      <c r="E55" t="s">
        <v>10</v>
      </c>
      <c r="F55" t="s">
        <v>11</v>
      </c>
      <c r="H55" t="s">
        <v>54</v>
      </c>
      <c r="I55">
        <v>12</v>
      </c>
      <c r="K55">
        <v>10</v>
      </c>
    </row>
    <row r="56" spans="2:11" x14ac:dyDescent="0.25">
      <c r="B56" t="s">
        <v>166</v>
      </c>
      <c r="C56" s="4">
        <v>45251.46607638889</v>
      </c>
      <c r="D56" t="s">
        <v>55</v>
      </c>
      <c r="E56" t="s">
        <v>10</v>
      </c>
      <c r="F56" t="s">
        <v>11</v>
      </c>
      <c r="H56" t="s">
        <v>56</v>
      </c>
      <c r="I56">
        <v>13</v>
      </c>
      <c r="K56">
        <v>10</v>
      </c>
    </row>
    <row r="57" spans="2:11" x14ac:dyDescent="0.25">
      <c r="B57" t="s">
        <v>166</v>
      </c>
      <c r="C57" s="4">
        <v>45251.46607638889</v>
      </c>
      <c r="D57" t="s">
        <v>57</v>
      </c>
      <c r="E57" t="s">
        <v>10</v>
      </c>
      <c r="F57" t="s">
        <v>11</v>
      </c>
      <c r="H57" t="s">
        <v>58</v>
      </c>
      <c r="I57">
        <v>1</v>
      </c>
      <c r="K57">
        <v>10</v>
      </c>
    </row>
    <row r="58" spans="2:11" x14ac:dyDescent="0.25">
      <c r="B58" t="s">
        <v>166</v>
      </c>
      <c r="C58" s="4">
        <v>45251.46607638889</v>
      </c>
      <c r="D58" t="s">
        <v>59</v>
      </c>
      <c r="E58" t="s">
        <v>10</v>
      </c>
      <c r="F58" t="s">
        <v>11</v>
      </c>
      <c r="H58" t="s">
        <v>60</v>
      </c>
      <c r="I58">
        <v>1</v>
      </c>
      <c r="K58">
        <v>10</v>
      </c>
    </row>
    <row r="59" spans="2:11" x14ac:dyDescent="0.25">
      <c r="B59" t="s">
        <v>166</v>
      </c>
      <c r="C59" s="4">
        <v>45251.46607638889</v>
      </c>
      <c r="D59" t="s">
        <v>61</v>
      </c>
      <c r="E59" t="s">
        <v>10</v>
      </c>
      <c r="F59" t="s">
        <v>11</v>
      </c>
      <c r="G59" t="s">
        <v>62</v>
      </c>
      <c r="H59" t="s">
        <v>63</v>
      </c>
      <c r="I59">
        <v>3</v>
      </c>
      <c r="K59">
        <v>10</v>
      </c>
    </row>
    <row r="60" spans="2:11" x14ac:dyDescent="0.25">
      <c r="B60" t="s">
        <v>166</v>
      </c>
      <c r="C60" s="4">
        <v>45251.46607638889</v>
      </c>
      <c r="D60" t="s">
        <v>67</v>
      </c>
      <c r="E60" t="s">
        <v>10</v>
      </c>
      <c r="F60" t="s">
        <v>11</v>
      </c>
      <c r="G60" t="s">
        <v>62</v>
      </c>
      <c r="H60" t="s">
        <v>68</v>
      </c>
      <c r="I60">
        <v>32</v>
      </c>
      <c r="K60">
        <v>10</v>
      </c>
    </row>
    <row r="61" spans="2:11" x14ac:dyDescent="0.25">
      <c r="B61" t="s">
        <v>166</v>
      </c>
      <c r="C61" s="4">
        <v>45251.46607638889</v>
      </c>
      <c r="D61" t="s">
        <v>69</v>
      </c>
      <c r="E61" t="s">
        <v>10</v>
      </c>
      <c r="F61" t="s">
        <v>11</v>
      </c>
      <c r="G61" t="s">
        <v>62</v>
      </c>
      <c r="H61" t="s">
        <v>70</v>
      </c>
      <c r="I61">
        <v>9</v>
      </c>
      <c r="K61">
        <v>10</v>
      </c>
    </row>
    <row r="62" spans="2:11" x14ac:dyDescent="0.25">
      <c r="B62" t="s">
        <v>166</v>
      </c>
      <c r="C62" s="4">
        <v>45251.46607638889</v>
      </c>
      <c r="D62" t="s">
        <v>71</v>
      </c>
      <c r="E62" t="s">
        <v>10</v>
      </c>
      <c r="F62" t="s">
        <v>11</v>
      </c>
      <c r="G62" t="s">
        <v>36</v>
      </c>
      <c r="H62" t="s">
        <v>72</v>
      </c>
      <c r="I62">
        <v>52</v>
      </c>
      <c r="K62">
        <v>10</v>
      </c>
    </row>
    <row r="63" spans="2:11" x14ac:dyDescent="0.25">
      <c r="B63" t="s">
        <v>166</v>
      </c>
      <c r="C63" s="4">
        <v>45251.46607638889</v>
      </c>
      <c r="D63" t="s">
        <v>73</v>
      </c>
      <c r="E63" t="s">
        <v>10</v>
      </c>
      <c r="F63" t="s">
        <v>11</v>
      </c>
      <c r="G63" t="s">
        <v>62</v>
      </c>
      <c r="H63" t="s">
        <v>74</v>
      </c>
      <c r="I63">
        <v>59</v>
      </c>
      <c r="K63">
        <v>10</v>
      </c>
    </row>
    <row r="64" spans="2:11" x14ac:dyDescent="0.25">
      <c r="B64" t="s">
        <v>166</v>
      </c>
      <c r="C64" s="4">
        <v>45251.46607638889</v>
      </c>
      <c r="D64" t="s">
        <v>75</v>
      </c>
      <c r="E64" t="s">
        <v>10</v>
      </c>
      <c r="F64" t="s">
        <v>32</v>
      </c>
      <c r="G64" t="s">
        <v>76</v>
      </c>
      <c r="H64" t="s">
        <v>77</v>
      </c>
      <c r="I64">
        <v>1</v>
      </c>
      <c r="K64">
        <v>10</v>
      </c>
    </row>
    <row r="65" spans="2:11" x14ac:dyDescent="0.25">
      <c r="B65" t="s">
        <v>166</v>
      </c>
      <c r="C65" s="4">
        <v>45251.46607638889</v>
      </c>
      <c r="D65" t="s">
        <v>78</v>
      </c>
      <c r="E65" t="s">
        <v>10</v>
      </c>
      <c r="F65" t="s">
        <v>32</v>
      </c>
      <c r="G65" t="s">
        <v>79</v>
      </c>
      <c r="H65" t="s">
        <v>80</v>
      </c>
      <c r="I65">
        <v>12</v>
      </c>
      <c r="K65">
        <v>10</v>
      </c>
    </row>
    <row r="66" spans="2:11" x14ac:dyDescent="0.25">
      <c r="B66" t="s">
        <v>166</v>
      </c>
      <c r="C66" s="4">
        <v>45251.46607638889</v>
      </c>
      <c r="D66" t="s">
        <v>119</v>
      </c>
      <c r="E66" t="s">
        <v>15</v>
      </c>
      <c r="F66" t="s">
        <v>22</v>
      </c>
      <c r="G66" t="s">
        <v>120</v>
      </c>
      <c r="H66" t="s">
        <v>171</v>
      </c>
      <c r="I66">
        <v>9</v>
      </c>
      <c r="K66">
        <v>10</v>
      </c>
    </row>
    <row r="67" spans="2:11" x14ac:dyDescent="0.25">
      <c r="B67" t="s">
        <v>166</v>
      </c>
      <c r="C67" s="4">
        <v>45251.46607638889</v>
      </c>
      <c r="D67" t="s">
        <v>83</v>
      </c>
      <c r="E67" t="s">
        <v>10</v>
      </c>
      <c r="F67" t="s">
        <v>11</v>
      </c>
      <c r="G67" t="s">
        <v>84</v>
      </c>
      <c r="H67" t="s">
        <v>85</v>
      </c>
      <c r="I67">
        <v>1</v>
      </c>
      <c r="K67">
        <v>10</v>
      </c>
    </row>
    <row r="68" spans="2:11" x14ac:dyDescent="0.25">
      <c r="B68" t="s">
        <v>166</v>
      </c>
      <c r="C68" s="4">
        <v>45251.46607638889</v>
      </c>
      <c r="D68" t="s">
        <v>86</v>
      </c>
      <c r="E68" t="s">
        <v>10</v>
      </c>
      <c r="F68" t="s">
        <v>32</v>
      </c>
      <c r="G68" t="s">
        <v>87</v>
      </c>
      <c r="H68" t="s">
        <v>88</v>
      </c>
      <c r="I68">
        <v>1</v>
      </c>
      <c r="K68">
        <v>10</v>
      </c>
    </row>
    <row r="69" spans="2:11" x14ac:dyDescent="0.25">
      <c r="B69" t="s">
        <v>166</v>
      </c>
      <c r="C69" s="4">
        <v>45251.46607638889</v>
      </c>
      <c r="D69" t="s">
        <v>135</v>
      </c>
      <c r="E69" t="s">
        <v>10</v>
      </c>
      <c r="F69" t="s">
        <v>32</v>
      </c>
      <c r="G69" t="s">
        <v>39</v>
      </c>
      <c r="H69" t="s">
        <v>136</v>
      </c>
      <c r="I69">
        <v>1</v>
      </c>
      <c r="K69">
        <v>10</v>
      </c>
    </row>
    <row r="70" spans="2:11" x14ac:dyDescent="0.25">
      <c r="B70" t="s">
        <v>166</v>
      </c>
      <c r="C70" s="4">
        <v>45251.46607638889</v>
      </c>
      <c r="D70" t="s">
        <v>89</v>
      </c>
      <c r="E70" t="s">
        <v>10</v>
      </c>
      <c r="F70" t="s">
        <v>32</v>
      </c>
      <c r="G70" t="s">
        <v>39</v>
      </c>
      <c r="H70" t="s">
        <v>90</v>
      </c>
      <c r="I70">
        <v>1</v>
      </c>
      <c r="K70">
        <v>10</v>
      </c>
    </row>
    <row r="71" spans="2:11" x14ac:dyDescent="0.25">
      <c r="B71" t="s">
        <v>166</v>
      </c>
      <c r="C71" s="4">
        <v>45251.46607638889</v>
      </c>
      <c r="D71" t="s">
        <v>91</v>
      </c>
      <c r="E71" t="s">
        <v>10</v>
      </c>
      <c r="F71" t="s">
        <v>32</v>
      </c>
      <c r="G71" t="s">
        <v>39</v>
      </c>
      <c r="H71" t="s">
        <v>92</v>
      </c>
      <c r="I71">
        <v>1</v>
      </c>
      <c r="K71">
        <v>10</v>
      </c>
    </row>
    <row r="72" spans="2:11" x14ac:dyDescent="0.25">
      <c r="B72" t="s">
        <v>166</v>
      </c>
      <c r="C72" s="4">
        <v>45251.46607638889</v>
      </c>
      <c r="D72" t="s">
        <v>93</v>
      </c>
      <c r="E72" t="s">
        <v>10</v>
      </c>
      <c r="F72" t="s">
        <v>32</v>
      </c>
      <c r="G72" t="s">
        <v>87</v>
      </c>
      <c r="H72" t="s">
        <v>94</v>
      </c>
      <c r="I72">
        <v>1</v>
      </c>
      <c r="K72">
        <v>10</v>
      </c>
    </row>
    <row r="73" spans="2:11" x14ac:dyDescent="0.25">
      <c r="B73" t="s">
        <v>166</v>
      </c>
      <c r="C73" s="4">
        <v>45251.46607638889</v>
      </c>
      <c r="D73" t="s">
        <v>95</v>
      </c>
      <c r="E73" t="s">
        <v>10</v>
      </c>
      <c r="F73" t="s">
        <v>32</v>
      </c>
      <c r="G73" t="s">
        <v>39</v>
      </c>
      <c r="H73" t="s">
        <v>96</v>
      </c>
      <c r="I73">
        <v>1</v>
      </c>
      <c r="K73">
        <v>10</v>
      </c>
    </row>
    <row r="74" spans="2:11" x14ac:dyDescent="0.25">
      <c r="B74" t="s">
        <v>166</v>
      </c>
      <c r="C74" s="4">
        <v>45251.46607638889</v>
      </c>
      <c r="D74" t="s">
        <v>97</v>
      </c>
      <c r="E74" t="s">
        <v>10</v>
      </c>
      <c r="F74" t="s">
        <v>32</v>
      </c>
      <c r="G74" t="s">
        <v>39</v>
      </c>
      <c r="H74" t="s">
        <v>98</v>
      </c>
      <c r="I74">
        <v>1</v>
      </c>
      <c r="K74">
        <v>10</v>
      </c>
    </row>
    <row r="75" spans="2:11" x14ac:dyDescent="0.25">
      <c r="B75" t="s">
        <v>166</v>
      </c>
      <c r="C75" s="4">
        <v>45251.46607638889</v>
      </c>
      <c r="D75" t="s">
        <v>99</v>
      </c>
      <c r="E75" t="s">
        <v>10</v>
      </c>
      <c r="F75" t="s">
        <v>32</v>
      </c>
      <c r="G75" t="s">
        <v>39</v>
      </c>
      <c r="H75" t="s">
        <v>100</v>
      </c>
      <c r="I75">
        <v>52</v>
      </c>
      <c r="K75">
        <v>10</v>
      </c>
    </row>
    <row r="76" spans="2:11" x14ac:dyDescent="0.25">
      <c r="B76" t="s">
        <v>166</v>
      </c>
      <c r="C76" s="4">
        <v>45251.46607638889</v>
      </c>
      <c r="D76" t="s">
        <v>101</v>
      </c>
      <c r="E76" t="s">
        <v>10</v>
      </c>
      <c r="F76" t="s">
        <v>32</v>
      </c>
      <c r="G76" t="s">
        <v>39</v>
      </c>
      <c r="H76" t="s">
        <v>102</v>
      </c>
      <c r="I76">
        <v>17</v>
      </c>
      <c r="K76">
        <v>10</v>
      </c>
    </row>
  </sheetData>
  <hyperlinks>
    <hyperlink ref="A2" location="'Síntese Resultados'!A1" display="Voltar para a página Síntese de Resultados" xr:uid="{04955B89-ABA6-451C-B588-AB0740402861}"/>
  </hyperlinks>
  <pageMargins left="0.7" right="0.7" top="0.75" bottom="0.75" header="0.3" footer="0.3"/>
  <drawing r:id="rId1"/>
  <tableParts count="1">
    <tablePart r:id="rId2"/>
  </tablePart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8284F-E36B-45D9-B832-714F7352566E}">
  <dimension ref="A2:K74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581</v>
      </c>
      <c r="C41" s="4">
        <v>45258.46298611111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581</v>
      </c>
      <c r="C42" s="4">
        <v>45258.46298611111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581</v>
      </c>
      <c r="C43" s="4">
        <v>45258.46298611111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581</v>
      </c>
      <c r="C44" s="4">
        <v>45258.46298611111</v>
      </c>
      <c r="D44" t="s">
        <v>21</v>
      </c>
      <c r="E44" t="s">
        <v>15</v>
      </c>
      <c r="F44" t="s">
        <v>22</v>
      </c>
      <c r="G44" t="s">
        <v>23</v>
      </c>
      <c r="H44" t="s">
        <v>126</v>
      </c>
      <c r="I44">
        <v>1</v>
      </c>
      <c r="K44">
        <v>10</v>
      </c>
    </row>
    <row r="45" spans="2:11" x14ac:dyDescent="0.25">
      <c r="B45" t="s">
        <v>581</v>
      </c>
      <c r="C45" s="4">
        <v>45258.46298611111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581</v>
      </c>
      <c r="C46" s="4">
        <v>45258.46298611111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581</v>
      </c>
      <c r="C47" s="4">
        <v>45258.46298611111</v>
      </c>
      <c r="D47" t="s">
        <v>31</v>
      </c>
      <c r="E47" t="s">
        <v>15</v>
      </c>
      <c r="F47" t="s">
        <v>32</v>
      </c>
      <c r="G47" t="s">
        <v>33</v>
      </c>
      <c r="H47" t="s">
        <v>391</v>
      </c>
      <c r="I47">
        <v>169</v>
      </c>
      <c r="K47">
        <v>10</v>
      </c>
    </row>
    <row r="48" spans="2:11" x14ac:dyDescent="0.25">
      <c r="B48" t="s">
        <v>581</v>
      </c>
      <c r="C48" s="4">
        <v>45258.46298611111</v>
      </c>
      <c r="D48" t="s">
        <v>35</v>
      </c>
      <c r="E48" t="s">
        <v>15</v>
      </c>
      <c r="F48" t="s">
        <v>11</v>
      </c>
      <c r="G48" t="s">
        <v>36</v>
      </c>
      <c r="H48" t="s">
        <v>117</v>
      </c>
      <c r="I48">
        <v>23</v>
      </c>
      <c r="K48">
        <v>10</v>
      </c>
    </row>
    <row r="49" spans="2:11" x14ac:dyDescent="0.25">
      <c r="B49" t="s">
        <v>581</v>
      </c>
      <c r="C49" s="4">
        <v>45258.46298611111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581</v>
      </c>
      <c r="C50" s="4">
        <v>45258.46298611111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581</v>
      </c>
      <c r="C51" s="4">
        <v>45258.46298611111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583</v>
      </c>
      <c r="K51">
        <v>10</v>
      </c>
    </row>
    <row r="52" spans="2:11" x14ac:dyDescent="0.25">
      <c r="B52" t="s">
        <v>581</v>
      </c>
      <c r="C52" s="4">
        <v>45258.46298611111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1</v>
      </c>
      <c r="K52">
        <v>10</v>
      </c>
    </row>
    <row r="53" spans="2:11" x14ac:dyDescent="0.25">
      <c r="B53" t="s">
        <v>581</v>
      </c>
      <c r="C53" s="4">
        <v>45258.46298611111</v>
      </c>
      <c r="D53" t="s">
        <v>51</v>
      </c>
      <c r="E53" t="s">
        <v>10</v>
      </c>
      <c r="F53" t="s">
        <v>11</v>
      </c>
      <c r="G53" t="s">
        <v>39</v>
      </c>
      <c r="H53" t="s">
        <v>52</v>
      </c>
      <c r="I53">
        <v>5</v>
      </c>
      <c r="K53">
        <v>10</v>
      </c>
    </row>
    <row r="54" spans="2:11" x14ac:dyDescent="0.25">
      <c r="B54" t="s">
        <v>581</v>
      </c>
      <c r="C54" s="4">
        <v>45258.46298611111</v>
      </c>
      <c r="D54" t="s">
        <v>53</v>
      </c>
      <c r="E54" t="s">
        <v>10</v>
      </c>
      <c r="F54" t="s">
        <v>11</v>
      </c>
      <c r="H54" t="s">
        <v>54</v>
      </c>
      <c r="I54">
        <v>5</v>
      </c>
      <c r="K54">
        <v>10</v>
      </c>
    </row>
    <row r="55" spans="2:11" x14ac:dyDescent="0.25">
      <c r="B55" t="s">
        <v>581</v>
      </c>
      <c r="C55" s="4">
        <v>45258.46298611111</v>
      </c>
      <c r="D55" t="s">
        <v>55</v>
      </c>
      <c r="E55" t="s">
        <v>10</v>
      </c>
      <c r="F55" t="s">
        <v>11</v>
      </c>
      <c r="H55" t="s">
        <v>56</v>
      </c>
      <c r="I55">
        <v>8</v>
      </c>
      <c r="K55">
        <v>10</v>
      </c>
    </row>
    <row r="56" spans="2:11" x14ac:dyDescent="0.25">
      <c r="B56" t="s">
        <v>581</v>
      </c>
      <c r="C56" s="4">
        <v>45258.46298611111</v>
      </c>
      <c r="D56" t="s">
        <v>57</v>
      </c>
      <c r="E56" t="s">
        <v>10</v>
      </c>
      <c r="F56" t="s">
        <v>11</v>
      </c>
      <c r="H56" t="s">
        <v>58</v>
      </c>
      <c r="I56">
        <v>1</v>
      </c>
      <c r="K56">
        <v>10</v>
      </c>
    </row>
    <row r="57" spans="2:11" x14ac:dyDescent="0.25">
      <c r="B57" t="s">
        <v>581</v>
      </c>
      <c r="C57" s="4">
        <v>45258.46298611111</v>
      </c>
      <c r="D57" t="s">
        <v>59</v>
      </c>
      <c r="E57" t="s">
        <v>10</v>
      </c>
      <c r="F57" t="s">
        <v>11</v>
      </c>
      <c r="H57" t="s">
        <v>60</v>
      </c>
      <c r="I57">
        <v>1</v>
      </c>
      <c r="K57">
        <v>10</v>
      </c>
    </row>
    <row r="58" spans="2:11" x14ac:dyDescent="0.25">
      <c r="B58" t="s">
        <v>581</v>
      </c>
      <c r="C58" s="4">
        <v>45258.46298611111</v>
      </c>
      <c r="D58" t="s">
        <v>67</v>
      </c>
      <c r="E58" t="s">
        <v>10</v>
      </c>
      <c r="F58" t="s">
        <v>11</v>
      </c>
      <c r="G58" t="s">
        <v>62</v>
      </c>
      <c r="H58" t="s">
        <v>68</v>
      </c>
      <c r="I58">
        <v>27</v>
      </c>
      <c r="K58">
        <v>10</v>
      </c>
    </row>
    <row r="59" spans="2:11" x14ac:dyDescent="0.25">
      <c r="B59" t="s">
        <v>581</v>
      </c>
      <c r="C59" s="4">
        <v>45258.46298611111</v>
      </c>
      <c r="D59" t="s">
        <v>69</v>
      </c>
      <c r="E59" t="s">
        <v>10</v>
      </c>
      <c r="F59" t="s">
        <v>11</v>
      </c>
      <c r="G59" t="s">
        <v>62</v>
      </c>
      <c r="H59" t="s">
        <v>70</v>
      </c>
      <c r="I59">
        <v>4</v>
      </c>
      <c r="K59">
        <v>10</v>
      </c>
    </row>
    <row r="60" spans="2:11" x14ac:dyDescent="0.25">
      <c r="B60" t="s">
        <v>581</v>
      </c>
      <c r="C60" s="4">
        <v>45258.46298611111</v>
      </c>
      <c r="D60" t="s">
        <v>71</v>
      </c>
      <c r="E60" t="s">
        <v>10</v>
      </c>
      <c r="F60" t="s">
        <v>11</v>
      </c>
      <c r="G60" t="s">
        <v>36</v>
      </c>
      <c r="H60" t="s">
        <v>72</v>
      </c>
      <c r="I60">
        <v>148</v>
      </c>
      <c r="K60">
        <v>10</v>
      </c>
    </row>
    <row r="61" spans="2:11" x14ac:dyDescent="0.25">
      <c r="B61" t="s">
        <v>581</v>
      </c>
      <c r="C61" s="4">
        <v>45258.46298611111</v>
      </c>
      <c r="D61" t="s">
        <v>73</v>
      </c>
      <c r="E61" t="s">
        <v>10</v>
      </c>
      <c r="F61" t="s">
        <v>11</v>
      </c>
      <c r="G61" t="s">
        <v>62</v>
      </c>
      <c r="H61" t="s">
        <v>74</v>
      </c>
      <c r="I61">
        <v>46</v>
      </c>
      <c r="K61">
        <v>10</v>
      </c>
    </row>
    <row r="62" spans="2:11" x14ac:dyDescent="0.25">
      <c r="B62" t="s">
        <v>581</v>
      </c>
      <c r="C62" s="4">
        <v>45258.46298611111</v>
      </c>
      <c r="D62" t="s">
        <v>75</v>
      </c>
      <c r="E62" t="s">
        <v>10</v>
      </c>
      <c r="F62" t="s">
        <v>32</v>
      </c>
      <c r="G62" t="s">
        <v>76</v>
      </c>
      <c r="H62" t="s">
        <v>77</v>
      </c>
      <c r="I62">
        <v>1</v>
      </c>
      <c r="K62">
        <v>10</v>
      </c>
    </row>
    <row r="63" spans="2:11" x14ac:dyDescent="0.25">
      <c r="B63" t="s">
        <v>581</v>
      </c>
      <c r="C63" s="4">
        <v>45258.46298611111</v>
      </c>
      <c r="D63" t="s">
        <v>78</v>
      </c>
      <c r="E63" t="s">
        <v>10</v>
      </c>
      <c r="F63" t="s">
        <v>32</v>
      </c>
      <c r="G63" t="s">
        <v>79</v>
      </c>
      <c r="H63" t="s">
        <v>80</v>
      </c>
      <c r="I63">
        <v>4</v>
      </c>
      <c r="K63">
        <v>10</v>
      </c>
    </row>
    <row r="64" spans="2:11" x14ac:dyDescent="0.25">
      <c r="B64" t="s">
        <v>581</v>
      </c>
      <c r="C64" s="4">
        <v>45258.46298611111</v>
      </c>
      <c r="D64" t="s">
        <v>119</v>
      </c>
      <c r="E64" t="s">
        <v>15</v>
      </c>
      <c r="F64" t="s">
        <v>22</v>
      </c>
      <c r="G64" t="s">
        <v>120</v>
      </c>
      <c r="H64" t="s">
        <v>134</v>
      </c>
      <c r="I64">
        <v>2</v>
      </c>
      <c r="K64">
        <v>10</v>
      </c>
    </row>
    <row r="65" spans="2:11" x14ac:dyDescent="0.25">
      <c r="B65" t="s">
        <v>581</v>
      </c>
      <c r="C65" s="4">
        <v>45258.46298611111</v>
      </c>
      <c r="D65" t="s">
        <v>83</v>
      </c>
      <c r="E65" t="s">
        <v>10</v>
      </c>
      <c r="F65" t="s">
        <v>11</v>
      </c>
      <c r="G65" t="s">
        <v>84</v>
      </c>
      <c r="H65" t="s">
        <v>85</v>
      </c>
      <c r="I65">
        <v>1</v>
      </c>
      <c r="K65">
        <v>10</v>
      </c>
    </row>
    <row r="66" spans="2:11" x14ac:dyDescent="0.25">
      <c r="B66" t="s">
        <v>581</v>
      </c>
      <c r="C66" s="4">
        <v>45258.46298611111</v>
      </c>
      <c r="D66" t="s">
        <v>86</v>
      </c>
      <c r="E66" t="s">
        <v>10</v>
      </c>
      <c r="F66" t="s">
        <v>32</v>
      </c>
      <c r="G66" t="s">
        <v>87</v>
      </c>
      <c r="H66" t="s">
        <v>88</v>
      </c>
      <c r="I66">
        <v>1</v>
      </c>
      <c r="K66">
        <v>10</v>
      </c>
    </row>
    <row r="67" spans="2:11" x14ac:dyDescent="0.25">
      <c r="B67" t="s">
        <v>581</v>
      </c>
      <c r="C67" s="4">
        <v>45258.46298611111</v>
      </c>
      <c r="D67" t="s">
        <v>135</v>
      </c>
      <c r="E67" t="s">
        <v>10</v>
      </c>
      <c r="F67" t="s">
        <v>32</v>
      </c>
      <c r="G67" t="s">
        <v>39</v>
      </c>
      <c r="H67" t="s">
        <v>136</v>
      </c>
      <c r="I67">
        <v>1</v>
      </c>
      <c r="K67">
        <v>10</v>
      </c>
    </row>
    <row r="68" spans="2:11" x14ac:dyDescent="0.25">
      <c r="B68" t="s">
        <v>581</v>
      </c>
      <c r="C68" s="4">
        <v>45258.46298611111</v>
      </c>
      <c r="D68" t="s">
        <v>89</v>
      </c>
      <c r="E68" t="s">
        <v>10</v>
      </c>
      <c r="F68" t="s">
        <v>32</v>
      </c>
      <c r="G68" t="s">
        <v>39</v>
      </c>
      <c r="H68" t="s">
        <v>90</v>
      </c>
      <c r="I68">
        <v>1</v>
      </c>
      <c r="K68">
        <v>10</v>
      </c>
    </row>
    <row r="69" spans="2:11" x14ac:dyDescent="0.25">
      <c r="B69" t="s">
        <v>581</v>
      </c>
      <c r="C69" s="4">
        <v>45258.46298611111</v>
      </c>
      <c r="D69" t="s">
        <v>91</v>
      </c>
      <c r="E69" t="s">
        <v>10</v>
      </c>
      <c r="F69" t="s">
        <v>32</v>
      </c>
      <c r="G69" t="s">
        <v>39</v>
      </c>
      <c r="H69" t="s">
        <v>92</v>
      </c>
      <c r="I69">
        <v>1</v>
      </c>
      <c r="K69">
        <v>10</v>
      </c>
    </row>
    <row r="70" spans="2:11" x14ac:dyDescent="0.25">
      <c r="B70" t="s">
        <v>581</v>
      </c>
      <c r="C70" s="4">
        <v>45258.46298611111</v>
      </c>
      <c r="D70" t="s">
        <v>93</v>
      </c>
      <c r="E70" t="s">
        <v>10</v>
      </c>
      <c r="F70" t="s">
        <v>32</v>
      </c>
      <c r="G70" t="s">
        <v>87</v>
      </c>
      <c r="H70" t="s">
        <v>94</v>
      </c>
      <c r="I70">
        <v>2</v>
      </c>
      <c r="K70">
        <v>10</v>
      </c>
    </row>
    <row r="71" spans="2:11" x14ac:dyDescent="0.25">
      <c r="B71" t="s">
        <v>581</v>
      </c>
      <c r="C71" s="4">
        <v>45258.46298611111</v>
      </c>
      <c r="D71" t="s">
        <v>95</v>
      </c>
      <c r="E71" t="s">
        <v>10</v>
      </c>
      <c r="F71" t="s">
        <v>32</v>
      </c>
      <c r="G71" t="s">
        <v>39</v>
      </c>
      <c r="H71" t="s">
        <v>96</v>
      </c>
      <c r="I71">
        <v>2</v>
      </c>
      <c r="K71">
        <v>10</v>
      </c>
    </row>
    <row r="72" spans="2:11" x14ac:dyDescent="0.25">
      <c r="B72" t="s">
        <v>581</v>
      </c>
      <c r="C72" s="4">
        <v>45258.46298611111</v>
      </c>
      <c r="D72" t="s">
        <v>97</v>
      </c>
      <c r="E72" t="s">
        <v>10</v>
      </c>
      <c r="F72" t="s">
        <v>32</v>
      </c>
      <c r="G72" t="s">
        <v>39</v>
      </c>
      <c r="H72" t="s">
        <v>98</v>
      </c>
      <c r="I72">
        <v>2</v>
      </c>
      <c r="K72">
        <v>10</v>
      </c>
    </row>
    <row r="73" spans="2:11" x14ac:dyDescent="0.25">
      <c r="B73" t="s">
        <v>581</v>
      </c>
      <c r="C73" s="4">
        <v>45258.46298611111</v>
      </c>
      <c r="D73" t="s">
        <v>99</v>
      </c>
      <c r="E73" t="s">
        <v>10</v>
      </c>
      <c r="F73" t="s">
        <v>32</v>
      </c>
      <c r="G73" t="s">
        <v>39</v>
      </c>
      <c r="H73" t="s">
        <v>100</v>
      </c>
      <c r="I73">
        <v>161</v>
      </c>
      <c r="K73">
        <v>10</v>
      </c>
    </row>
    <row r="74" spans="2:11" x14ac:dyDescent="0.25">
      <c r="B74" t="s">
        <v>581</v>
      </c>
      <c r="C74" s="4">
        <v>45258.46298611111</v>
      </c>
      <c r="D74" t="s">
        <v>101</v>
      </c>
      <c r="E74" t="s">
        <v>10</v>
      </c>
      <c r="F74" t="s">
        <v>32</v>
      </c>
      <c r="G74" t="s">
        <v>39</v>
      </c>
      <c r="H74" t="s">
        <v>102</v>
      </c>
      <c r="I74">
        <v>39</v>
      </c>
      <c r="K74">
        <v>10</v>
      </c>
    </row>
  </sheetData>
  <hyperlinks>
    <hyperlink ref="A2" location="'Síntese Resultados'!A1" display="Voltar para a página Síntese de Resultados" xr:uid="{D0571A37-8BB1-412F-8CB5-D8501DD9B979}"/>
  </hyperlinks>
  <pageMargins left="0.7" right="0.7" top="0.75" bottom="0.75" header="0.3" footer="0.3"/>
  <drawing r:id="rId1"/>
  <tableParts count="1">
    <tablePart r:id="rId2"/>
  </tablePart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3EDE3-D9DF-4BD7-A4DE-29BFB86BA294}">
  <dimension ref="A2:K77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584</v>
      </c>
      <c r="C41" s="4">
        <v>45258.465509259258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18</v>
      </c>
      <c r="K41">
        <v>10</v>
      </c>
    </row>
    <row r="42" spans="2:11" x14ac:dyDescent="0.25">
      <c r="B42" t="s">
        <v>584</v>
      </c>
      <c r="C42" s="4">
        <v>45258.465509259258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584</v>
      </c>
      <c r="C43" s="4">
        <v>45258.465509259258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584</v>
      </c>
      <c r="C44" s="4">
        <v>45258.465509259258</v>
      </c>
      <c r="D44" t="s">
        <v>21</v>
      </c>
      <c r="E44" t="s">
        <v>15</v>
      </c>
      <c r="F44" t="s">
        <v>22</v>
      </c>
      <c r="G44" t="s">
        <v>23</v>
      </c>
      <c r="H44" t="s">
        <v>126</v>
      </c>
      <c r="I44">
        <v>1</v>
      </c>
      <c r="K44">
        <v>10</v>
      </c>
    </row>
    <row r="45" spans="2:11" x14ac:dyDescent="0.25">
      <c r="B45" t="s">
        <v>584</v>
      </c>
      <c r="C45" s="4">
        <v>45258.465509259258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584</v>
      </c>
      <c r="C46" s="4">
        <v>45258.465509259258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584</v>
      </c>
      <c r="C47" s="4">
        <v>45258.465509259258</v>
      </c>
      <c r="D47" t="s">
        <v>31</v>
      </c>
      <c r="E47" t="s">
        <v>15</v>
      </c>
      <c r="F47" t="s">
        <v>32</v>
      </c>
      <c r="G47" t="s">
        <v>33</v>
      </c>
      <c r="H47" t="s">
        <v>587</v>
      </c>
      <c r="I47">
        <v>235</v>
      </c>
      <c r="K47">
        <v>10</v>
      </c>
    </row>
    <row r="48" spans="2:11" x14ac:dyDescent="0.25">
      <c r="B48" t="s">
        <v>584</v>
      </c>
      <c r="C48" s="4">
        <v>45258.465509259258</v>
      </c>
      <c r="D48" t="s">
        <v>35</v>
      </c>
      <c r="E48" t="s">
        <v>15</v>
      </c>
      <c r="F48" t="s">
        <v>11</v>
      </c>
      <c r="G48" t="s">
        <v>36</v>
      </c>
      <c r="H48" t="s">
        <v>588</v>
      </c>
      <c r="I48">
        <v>31</v>
      </c>
      <c r="K48">
        <v>10</v>
      </c>
    </row>
    <row r="49" spans="2:11" x14ac:dyDescent="0.25">
      <c r="B49" t="s">
        <v>584</v>
      </c>
      <c r="C49" s="4">
        <v>45258.465509259258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584</v>
      </c>
      <c r="C50" s="4">
        <v>45258.465509259258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584</v>
      </c>
      <c r="C51" s="4">
        <v>45258.465509259258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589</v>
      </c>
      <c r="K51">
        <v>10</v>
      </c>
    </row>
    <row r="52" spans="2:11" x14ac:dyDescent="0.25">
      <c r="B52" t="s">
        <v>584</v>
      </c>
      <c r="C52" s="4">
        <v>45258.465509259258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1</v>
      </c>
      <c r="K52">
        <v>10</v>
      </c>
    </row>
    <row r="53" spans="2:11" x14ac:dyDescent="0.25">
      <c r="B53" t="s">
        <v>584</v>
      </c>
      <c r="C53" s="4">
        <v>45258.465509259258</v>
      </c>
      <c r="D53" t="s">
        <v>130</v>
      </c>
      <c r="E53" t="s">
        <v>10</v>
      </c>
      <c r="F53" t="s">
        <v>11</v>
      </c>
      <c r="G53" t="s">
        <v>39</v>
      </c>
      <c r="H53" t="s">
        <v>131</v>
      </c>
      <c r="I53">
        <v>8</v>
      </c>
      <c r="K53">
        <v>10</v>
      </c>
    </row>
    <row r="54" spans="2:11" x14ac:dyDescent="0.25">
      <c r="B54" t="s">
        <v>584</v>
      </c>
      <c r="C54" s="4">
        <v>45258.465509259258</v>
      </c>
      <c r="D54" t="s">
        <v>132</v>
      </c>
      <c r="E54" t="s">
        <v>10</v>
      </c>
      <c r="F54" t="s">
        <v>11</v>
      </c>
      <c r="G54" t="s">
        <v>39</v>
      </c>
      <c r="H54" t="s">
        <v>133</v>
      </c>
      <c r="I54">
        <v>1</v>
      </c>
      <c r="K54">
        <v>10</v>
      </c>
    </row>
    <row r="55" spans="2:11" x14ac:dyDescent="0.25">
      <c r="B55" t="s">
        <v>584</v>
      </c>
      <c r="C55" s="4">
        <v>45258.465509259258</v>
      </c>
      <c r="D55" t="s">
        <v>51</v>
      </c>
      <c r="E55" t="s">
        <v>10</v>
      </c>
      <c r="F55" t="s">
        <v>11</v>
      </c>
      <c r="G55" t="s">
        <v>39</v>
      </c>
      <c r="H55" t="s">
        <v>52</v>
      </c>
      <c r="I55">
        <v>22</v>
      </c>
      <c r="K55">
        <v>10</v>
      </c>
    </row>
    <row r="56" spans="2:11" x14ac:dyDescent="0.25">
      <c r="B56" t="s">
        <v>584</v>
      </c>
      <c r="C56" s="4">
        <v>45258.465509259258</v>
      </c>
      <c r="D56" t="s">
        <v>53</v>
      </c>
      <c r="E56" t="s">
        <v>10</v>
      </c>
      <c r="F56" t="s">
        <v>11</v>
      </c>
      <c r="H56" t="s">
        <v>54</v>
      </c>
      <c r="I56">
        <v>22</v>
      </c>
      <c r="K56">
        <v>10</v>
      </c>
    </row>
    <row r="57" spans="2:11" x14ac:dyDescent="0.25">
      <c r="B57" t="s">
        <v>584</v>
      </c>
      <c r="C57" s="4">
        <v>45258.465509259258</v>
      </c>
      <c r="D57" t="s">
        <v>55</v>
      </c>
      <c r="E57" t="s">
        <v>10</v>
      </c>
      <c r="F57" t="s">
        <v>11</v>
      </c>
      <c r="H57" t="s">
        <v>56</v>
      </c>
      <c r="I57">
        <v>24</v>
      </c>
      <c r="K57">
        <v>10</v>
      </c>
    </row>
    <row r="58" spans="2:11" x14ac:dyDescent="0.25">
      <c r="B58" t="s">
        <v>584</v>
      </c>
      <c r="C58" s="4">
        <v>45258.465509259258</v>
      </c>
      <c r="D58" t="s">
        <v>57</v>
      </c>
      <c r="E58" t="s">
        <v>10</v>
      </c>
      <c r="F58" t="s">
        <v>11</v>
      </c>
      <c r="H58" t="s">
        <v>58</v>
      </c>
      <c r="I58">
        <v>1</v>
      </c>
      <c r="K58">
        <v>10</v>
      </c>
    </row>
    <row r="59" spans="2:11" x14ac:dyDescent="0.25">
      <c r="B59" t="s">
        <v>584</v>
      </c>
      <c r="C59" s="4">
        <v>45258.465509259258</v>
      </c>
      <c r="D59" t="s">
        <v>59</v>
      </c>
      <c r="E59" t="s">
        <v>10</v>
      </c>
      <c r="F59" t="s">
        <v>11</v>
      </c>
      <c r="H59" t="s">
        <v>60</v>
      </c>
      <c r="I59">
        <v>1</v>
      </c>
      <c r="K59">
        <v>10</v>
      </c>
    </row>
    <row r="60" spans="2:11" x14ac:dyDescent="0.25">
      <c r="B60" t="s">
        <v>584</v>
      </c>
      <c r="C60" s="4">
        <v>45258.465509259258</v>
      </c>
      <c r="D60" t="s">
        <v>61</v>
      </c>
      <c r="E60" t="s">
        <v>10</v>
      </c>
      <c r="F60" t="s">
        <v>11</v>
      </c>
      <c r="G60" t="s">
        <v>62</v>
      </c>
      <c r="H60" t="s">
        <v>63</v>
      </c>
      <c r="I60">
        <v>8</v>
      </c>
      <c r="K60">
        <v>10</v>
      </c>
    </row>
    <row r="61" spans="2:11" x14ac:dyDescent="0.25">
      <c r="B61" t="s">
        <v>584</v>
      </c>
      <c r="C61" s="4">
        <v>45258.465509259258</v>
      </c>
      <c r="D61" t="s">
        <v>64</v>
      </c>
      <c r="E61" t="s">
        <v>10</v>
      </c>
      <c r="F61" t="s">
        <v>32</v>
      </c>
      <c r="G61" t="s">
        <v>65</v>
      </c>
      <c r="H61" t="s">
        <v>66</v>
      </c>
      <c r="I61">
        <v>3</v>
      </c>
      <c r="K61">
        <v>10</v>
      </c>
    </row>
    <row r="62" spans="2:11" x14ac:dyDescent="0.25">
      <c r="B62" t="s">
        <v>584</v>
      </c>
      <c r="C62" s="4">
        <v>45258.465509259258</v>
      </c>
      <c r="D62" t="s">
        <v>67</v>
      </c>
      <c r="E62" t="s">
        <v>10</v>
      </c>
      <c r="F62" t="s">
        <v>11</v>
      </c>
      <c r="G62" t="s">
        <v>62</v>
      </c>
      <c r="H62" t="s">
        <v>68</v>
      </c>
      <c r="I62">
        <v>34</v>
      </c>
      <c r="K62">
        <v>10</v>
      </c>
    </row>
    <row r="63" spans="2:11" x14ac:dyDescent="0.25">
      <c r="B63" t="s">
        <v>584</v>
      </c>
      <c r="C63" s="4">
        <v>45258.465509259258</v>
      </c>
      <c r="D63" t="s">
        <v>69</v>
      </c>
      <c r="E63" t="s">
        <v>10</v>
      </c>
      <c r="F63" t="s">
        <v>11</v>
      </c>
      <c r="G63" t="s">
        <v>62</v>
      </c>
      <c r="H63" t="s">
        <v>70</v>
      </c>
      <c r="I63">
        <v>13</v>
      </c>
      <c r="K63">
        <v>10</v>
      </c>
    </row>
    <row r="64" spans="2:11" x14ac:dyDescent="0.25">
      <c r="B64" t="s">
        <v>584</v>
      </c>
      <c r="C64" s="4">
        <v>45258.465509259258</v>
      </c>
      <c r="D64" t="s">
        <v>71</v>
      </c>
      <c r="E64" t="s">
        <v>10</v>
      </c>
      <c r="F64" t="s">
        <v>11</v>
      </c>
      <c r="G64" t="s">
        <v>36</v>
      </c>
      <c r="H64" t="s">
        <v>72</v>
      </c>
      <c r="I64">
        <v>165</v>
      </c>
      <c r="K64">
        <v>10</v>
      </c>
    </row>
    <row r="65" spans="2:11" x14ac:dyDescent="0.25">
      <c r="B65" t="s">
        <v>584</v>
      </c>
      <c r="C65" s="4">
        <v>45258.465509259258</v>
      </c>
      <c r="D65" t="s">
        <v>73</v>
      </c>
      <c r="E65" t="s">
        <v>10</v>
      </c>
      <c r="F65" t="s">
        <v>11</v>
      </c>
      <c r="G65" t="s">
        <v>62</v>
      </c>
      <c r="H65" t="s">
        <v>74</v>
      </c>
      <c r="I65">
        <v>46</v>
      </c>
      <c r="K65">
        <v>10</v>
      </c>
    </row>
    <row r="66" spans="2:11" x14ac:dyDescent="0.25">
      <c r="B66" t="s">
        <v>584</v>
      </c>
      <c r="C66" s="4">
        <v>45258.465509259258</v>
      </c>
      <c r="D66" t="s">
        <v>75</v>
      </c>
      <c r="E66" t="s">
        <v>10</v>
      </c>
      <c r="F66" t="s">
        <v>32</v>
      </c>
      <c r="G66" t="s">
        <v>76</v>
      </c>
      <c r="H66" t="s">
        <v>77</v>
      </c>
      <c r="I66">
        <v>1</v>
      </c>
      <c r="K66">
        <v>10</v>
      </c>
    </row>
    <row r="67" spans="2:11" x14ac:dyDescent="0.25">
      <c r="B67" t="s">
        <v>584</v>
      </c>
      <c r="C67" s="4">
        <v>45258.465509259258</v>
      </c>
      <c r="D67" t="s">
        <v>78</v>
      </c>
      <c r="E67" t="s">
        <v>10</v>
      </c>
      <c r="F67" t="s">
        <v>32</v>
      </c>
      <c r="G67" t="s">
        <v>79</v>
      </c>
      <c r="H67" t="s">
        <v>80</v>
      </c>
      <c r="I67">
        <v>21</v>
      </c>
      <c r="K67">
        <v>10</v>
      </c>
    </row>
    <row r="68" spans="2:11" x14ac:dyDescent="0.25">
      <c r="B68" t="s">
        <v>584</v>
      </c>
      <c r="C68" s="4">
        <v>45258.465509259258</v>
      </c>
      <c r="D68" t="s">
        <v>119</v>
      </c>
      <c r="E68" t="s">
        <v>15</v>
      </c>
      <c r="F68" t="s">
        <v>22</v>
      </c>
      <c r="G68" t="s">
        <v>120</v>
      </c>
      <c r="H68" t="s">
        <v>144</v>
      </c>
      <c r="I68">
        <v>1</v>
      </c>
      <c r="K68">
        <v>10</v>
      </c>
    </row>
    <row r="69" spans="2:11" x14ac:dyDescent="0.25">
      <c r="B69" t="s">
        <v>584</v>
      </c>
      <c r="C69" s="4">
        <v>45258.465509259258</v>
      </c>
      <c r="D69" t="s">
        <v>83</v>
      </c>
      <c r="E69" t="s">
        <v>10</v>
      </c>
      <c r="F69" t="s">
        <v>11</v>
      </c>
      <c r="G69" t="s">
        <v>84</v>
      </c>
      <c r="H69" t="s">
        <v>85</v>
      </c>
      <c r="I69">
        <v>1</v>
      </c>
      <c r="K69">
        <v>10</v>
      </c>
    </row>
    <row r="70" spans="2:11" x14ac:dyDescent="0.25">
      <c r="B70" t="s">
        <v>584</v>
      </c>
      <c r="C70" s="4">
        <v>45258.465509259258</v>
      </c>
      <c r="D70" t="s">
        <v>86</v>
      </c>
      <c r="E70" t="s">
        <v>10</v>
      </c>
      <c r="F70" t="s">
        <v>32</v>
      </c>
      <c r="G70" t="s">
        <v>87</v>
      </c>
      <c r="H70" t="s">
        <v>88</v>
      </c>
      <c r="I70">
        <v>1</v>
      </c>
      <c r="K70">
        <v>10</v>
      </c>
    </row>
    <row r="71" spans="2:11" x14ac:dyDescent="0.25">
      <c r="B71" t="s">
        <v>584</v>
      </c>
      <c r="C71" s="4">
        <v>45258.465509259258</v>
      </c>
      <c r="D71" t="s">
        <v>89</v>
      </c>
      <c r="E71" t="s">
        <v>10</v>
      </c>
      <c r="F71" t="s">
        <v>32</v>
      </c>
      <c r="G71" t="s">
        <v>39</v>
      </c>
      <c r="H71" t="s">
        <v>90</v>
      </c>
      <c r="I71">
        <v>1</v>
      </c>
      <c r="K71">
        <v>10</v>
      </c>
    </row>
    <row r="72" spans="2:11" x14ac:dyDescent="0.25">
      <c r="B72" t="s">
        <v>584</v>
      </c>
      <c r="C72" s="4">
        <v>45258.465509259258</v>
      </c>
      <c r="D72" t="s">
        <v>91</v>
      </c>
      <c r="E72" t="s">
        <v>10</v>
      </c>
      <c r="F72" t="s">
        <v>32</v>
      </c>
      <c r="G72" t="s">
        <v>39</v>
      </c>
      <c r="H72" t="s">
        <v>92</v>
      </c>
      <c r="I72">
        <v>1</v>
      </c>
      <c r="K72">
        <v>10</v>
      </c>
    </row>
    <row r="73" spans="2:11" x14ac:dyDescent="0.25">
      <c r="B73" t="s">
        <v>584</v>
      </c>
      <c r="C73" s="4">
        <v>45258.465509259258</v>
      </c>
      <c r="D73" t="s">
        <v>93</v>
      </c>
      <c r="E73" t="s">
        <v>10</v>
      </c>
      <c r="F73" t="s">
        <v>32</v>
      </c>
      <c r="G73" t="s">
        <v>87</v>
      </c>
      <c r="H73" t="s">
        <v>94</v>
      </c>
      <c r="I73">
        <v>2</v>
      </c>
      <c r="K73">
        <v>10</v>
      </c>
    </row>
    <row r="74" spans="2:11" x14ac:dyDescent="0.25">
      <c r="B74" t="s">
        <v>584</v>
      </c>
      <c r="C74" s="4">
        <v>45258.465509259258</v>
      </c>
      <c r="D74" t="s">
        <v>95</v>
      </c>
      <c r="E74" t="s">
        <v>10</v>
      </c>
      <c r="F74" t="s">
        <v>32</v>
      </c>
      <c r="G74" t="s">
        <v>39</v>
      </c>
      <c r="H74" t="s">
        <v>96</v>
      </c>
      <c r="I74">
        <v>2</v>
      </c>
      <c r="K74">
        <v>10</v>
      </c>
    </row>
    <row r="75" spans="2:11" x14ac:dyDescent="0.25">
      <c r="B75" t="s">
        <v>584</v>
      </c>
      <c r="C75" s="4">
        <v>45258.465509259258</v>
      </c>
      <c r="D75" t="s">
        <v>97</v>
      </c>
      <c r="E75" t="s">
        <v>10</v>
      </c>
      <c r="F75" t="s">
        <v>32</v>
      </c>
      <c r="G75" t="s">
        <v>39</v>
      </c>
      <c r="H75" t="s">
        <v>98</v>
      </c>
      <c r="I75">
        <v>2</v>
      </c>
      <c r="K75">
        <v>10</v>
      </c>
    </row>
    <row r="76" spans="2:11" x14ac:dyDescent="0.25">
      <c r="B76" t="s">
        <v>584</v>
      </c>
      <c r="C76" s="4">
        <v>45258.465509259258</v>
      </c>
      <c r="D76" t="s">
        <v>99</v>
      </c>
      <c r="E76" t="s">
        <v>10</v>
      </c>
      <c r="F76" t="s">
        <v>32</v>
      </c>
      <c r="G76" t="s">
        <v>39</v>
      </c>
      <c r="H76" t="s">
        <v>100</v>
      </c>
      <c r="I76">
        <v>166</v>
      </c>
      <c r="K76">
        <v>10</v>
      </c>
    </row>
    <row r="77" spans="2:11" x14ac:dyDescent="0.25">
      <c r="B77" t="s">
        <v>584</v>
      </c>
      <c r="C77" s="4">
        <v>45258.465509259258</v>
      </c>
      <c r="D77" t="s">
        <v>101</v>
      </c>
      <c r="E77" t="s">
        <v>10</v>
      </c>
      <c r="F77" t="s">
        <v>32</v>
      </c>
      <c r="G77" t="s">
        <v>39</v>
      </c>
      <c r="H77" t="s">
        <v>102</v>
      </c>
      <c r="I77">
        <v>39</v>
      </c>
      <c r="K77">
        <v>10</v>
      </c>
    </row>
  </sheetData>
  <hyperlinks>
    <hyperlink ref="A2" location="'Síntese Resultados'!A1" display="Voltar para a página Síntese de Resultados" xr:uid="{7A25E8C8-1068-4236-88B0-B58A63C6771E}"/>
  </hyperlinks>
  <pageMargins left="0.7" right="0.7" top="0.75" bottom="0.75" header="0.3" footer="0.3"/>
  <drawing r:id="rId1"/>
  <tableParts count="1">
    <tablePart r:id="rId2"/>
  </tablePart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3C873-962B-4AB3-820F-FF07C2EAED72}">
  <dimension ref="A2:K74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590</v>
      </c>
      <c r="C41" s="4">
        <v>45258.473634259259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590</v>
      </c>
      <c r="C42" s="4">
        <v>45258.473634259259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590</v>
      </c>
      <c r="C43" s="4">
        <v>45258.473634259259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590</v>
      </c>
      <c r="C44" s="4">
        <v>45258.473634259259</v>
      </c>
      <c r="D44" t="s">
        <v>21</v>
      </c>
      <c r="E44" t="s">
        <v>15</v>
      </c>
      <c r="F44" t="s">
        <v>22</v>
      </c>
      <c r="G44" t="s">
        <v>23</v>
      </c>
      <c r="H44" t="s">
        <v>126</v>
      </c>
      <c r="I44">
        <v>1</v>
      </c>
      <c r="K44">
        <v>10</v>
      </c>
    </row>
    <row r="45" spans="2:11" x14ac:dyDescent="0.25">
      <c r="B45" t="s">
        <v>590</v>
      </c>
      <c r="C45" s="4">
        <v>45258.473634259259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590</v>
      </c>
      <c r="C46" s="4">
        <v>45258.473634259259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590</v>
      </c>
      <c r="C47" s="4">
        <v>45258.473634259259</v>
      </c>
      <c r="D47" t="s">
        <v>31</v>
      </c>
      <c r="E47" t="s">
        <v>15</v>
      </c>
      <c r="F47" t="s">
        <v>32</v>
      </c>
      <c r="G47" t="s">
        <v>33</v>
      </c>
      <c r="H47" t="s">
        <v>276</v>
      </c>
      <c r="I47">
        <v>203</v>
      </c>
      <c r="K47">
        <v>10</v>
      </c>
    </row>
    <row r="48" spans="2:11" x14ac:dyDescent="0.25">
      <c r="B48" t="s">
        <v>590</v>
      </c>
      <c r="C48" s="4">
        <v>45258.473634259259</v>
      </c>
      <c r="D48" t="s">
        <v>35</v>
      </c>
      <c r="E48" t="s">
        <v>15</v>
      </c>
      <c r="F48" t="s">
        <v>11</v>
      </c>
      <c r="G48" t="s">
        <v>36</v>
      </c>
      <c r="H48" t="s">
        <v>229</v>
      </c>
      <c r="I48">
        <v>4</v>
      </c>
      <c r="K48">
        <v>10</v>
      </c>
    </row>
    <row r="49" spans="2:11" x14ac:dyDescent="0.25">
      <c r="B49" t="s">
        <v>590</v>
      </c>
      <c r="C49" s="4">
        <v>45258.473634259259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590</v>
      </c>
      <c r="C50" s="4">
        <v>45258.473634259259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590</v>
      </c>
      <c r="C51" s="4">
        <v>45258.473634259259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591</v>
      </c>
      <c r="K51">
        <v>10</v>
      </c>
    </row>
    <row r="52" spans="2:11" x14ac:dyDescent="0.25">
      <c r="B52" t="s">
        <v>590</v>
      </c>
      <c r="C52" s="4">
        <v>45258.473634259259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1</v>
      </c>
      <c r="K52">
        <v>10</v>
      </c>
    </row>
    <row r="53" spans="2:11" x14ac:dyDescent="0.25">
      <c r="B53" t="s">
        <v>590</v>
      </c>
      <c r="C53" s="4">
        <v>45258.473634259259</v>
      </c>
      <c r="D53" t="s">
        <v>51</v>
      </c>
      <c r="E53" t="s">
        <v>10</v>
      </c>
      <c r="F53" t="s">
        <v>11</v>
      </c>
      <c r="G53" t="s">
        <v>39</v>
      </c>
      <c r="H53" t="s">
        <v>52</v>
      </c>
      <c r="I53">
        <v>5</v>
      </c>
      <c r="K53">
        <v>10</v>
      </c>
    </row>
    <row r="54" spans="2:11" x14ac:dyDescent="0.25">
      <c r="B54" t="s">
        <v>590</v>
      </c>
      <c r="C54" s="4">
        <v>45258.473634259259</v>
      </c>
      <c r="D54" t="s">
        <v>53</v>
      </c>
      <c r="E54" t="s">
        <v>10</v>
      </c>
      <c r="F54" t="s">
        <v>11</v>
      </c>
      <c r="H54" t="s">
        <v>54</v>
      </c>
      <c r="I54">
        <v>5</v>
      </c>
      <c r="K54">
        <v>10</v>
      </c>
    </row>
    <row r="55" spans="2:11" x14ac:dyDescent="0.25">
      <c r="B55" t="s">
        <v>590</v>
      </c>
      <c r="C55" s="4">
        <v>45258.473634259259</v>
      </c>
      <c r="D55" t="s">
        <v>55</v>
      </c>
      <c r="E55" t="s">
        <v>10</v>
      </c>
      <c r="F55" t="s">
        <v>11</v>
      </c>
      <c r="H55" t="s">
        <v>56</v>
      </c>
      <c r="I55">
        <v>8</v>
      </c>
      <c r="K55">
        <v>10</v>
      </c>
    </row>
    <row r="56" spans="2:11" x14ac:dyDescent="0.25">
      <c r="B56" t="s">
        <v>590</v>
      </c>
      <c r="C56" s="4">
        <v>45258.473634259259</v>
      </c>
      <c r="D56" t="s">
        <v>57</v>
      </c>
      <c r="E56" t="s">
        <v>10</v>
      </c>
      <c r="F56" t="s">
        <v>11</v>
      </c>
      <c r="H56" t="s">
        <v>58</v>
      </c>
      <c r="I56">
        <v>1</v>
      </c>
      <c r="K56">
        <v>10</v>
      </c>
    </row>
    <row r="57" spans="2:11" x14ac:dyDescent="0.25">
      <c r="B57" t="s">
        <v>590</v>
      </c>
      <c r="C57" s="4">
        <v>45258.473634259259</v>
      </c>
      <c r="D57" t="s">
        <v>59</v>
      </c>
      <c r="E57" t="s">
        <v>10</v>
      </c>
      <c r="F57" t="s">
        <v>11</v>
      </c>
      <c r="H57" t="s">
        <v>60</v>
      </c>
      <c r="I57">
        <v>1</v>
      </c>
      <c r="K57">
        <v>10</v>
      </c>
    </row>
    <row r="58" spans="2:11" x14ac:dyDescent="0.25">
      <c r="B58" t="s">
        <v>590</v>
      </c>
      <c r="C58" s="4">
        <v>45258.473634259259</v>
      </c>
      <c r="D58" t="s">
        <v>67</v>
      </c>
      <c r="E58" t="s">
        <v>10</v>
      </c>
      <c r="F58" t="s">
        <v>11</v>
      </c>
      <c r="G58" t="s">
        <v>62</v>
      </c>
      <c r="H58" t="s">
        <v>68</v>
      </c>
      <c r="I58">
        <v>27</v>
      </c>
      <c r="K58">
        <v>10</v>
      </c>
    </row>
    <row r="59" spans="2:11" x14ac:dyDescent="0.25">
      <c r="B59" t="s">
        <v>590</v>
      </c>
      <c r="C59" s="4">
        <v>45258.473634259259</v>
      </c>
      <c r="D59" t="s">
        <v>69</v>
      </c>
      <c r="E59" t="s">
        <v>10</v>
      </c>
      <c r="F59" t="s">
        <v>11</v>
      </c>
      <c r="G59" t="s">
        <v>62</v>
      </c>
      <c r="H59" t="s">
        <v>70</v>
      </c>
      <c r="I59">
        <v>3</v>
      </c>
      <c r="K59">
        <v>10</v>
      </c>
    </row>
    <row r="60" spans="2:11" x14ac:dyDescent="0.25">
      <c r="B60" t="s">
        <v>590</v>
      </c>
      <c r="C60" s="4">
        <v>45258.473634259259</v>
      </c>
      <c r="D60" t="s">
        <v>71</v>
      </c>
      <c r="E60" t="s">
        <v>10</v>
      </c>
      <c r="F60" t="s">
        <v>11</v>
      </c>
      <c r="G60" t="s">
        <v>36</v>
      </c>
      <c r="H60" t="s">
        <v>72</v>
      </c>
      <c r="I60">
        <v>148</v>
      </c>
      <c r="K60">
        <v>10</v>
      </c>
    </row>
    <row r="61" spans="2:11" x14ac:dyDescent="0.25">
      <c r="B61" t="s">
        <v>590</v>
      </c>
      <c r="C61" s="4">
        <v>45258.473634259259</v>
      </c>
      <c r="D61" t="s">
        <v>73</v>
      </c>
      <c r="E61" t="s">
        <v>10</v>
      </c>
      <c r="F61" t="s">
        <v>11</v>
      </c>
      <c r="G61" t="s">
        <v>62</v>
      </c>
      <c r="H61" t="s">
        <v>74</v>
      </c>
      <c r="I61">
        <v>47</v>
      </c>
      <c r="K61">
        <v>10</v>
      </c>
    </row>
    <row r="62" spans="2:11" x14ac:dyDescent="0.25">
      <c r="B62" t="s">
        <v>590</v>
      </c>
      <c r="C62" s="4">
        <v>45258.473634259259</v>
      </c>
      <c r="D62" t="s">
        <v>75</v>
      </c>
      <c r="E62" t="s">
        <v>10</v>
      </c>
      <c r="F62" t="s">
        <v>32</v>
      </c>
      <c r="G62" t="s">
        <v>76</v>
      </c>
      <c r="H62" t="s">
        <v>77</v>
      </c>
      <c r="I62">
        <v>1</v>
      </c>
      <c r="K62">
        <v>10</v>
      </c>
    </row>
    <row r="63" spans="2:11" x14ac:dyDescent="0.25">
      <c r="B63" t="s">
        <v>590</v>
      </c>
      <c r="C63" s="4">
        <v>45258.473634259259</v>
      </c>
      <c r="D63" t="s">
        <v>78</v>
      </c>
      <c r="E63" t="s">
        <v>10</v>
      </c>
      <c r="F63" t="s">
        <v>32</v>
      </c>
      <c r="G63" t="s">
        <v>79</v>
      </c>
      <c r="H63" t="s">
        <v>80</v>
      </c>
      <c r="I63">
        <v>3</v>
      </c>
      <c r="K63">
        <v>10</v>
      </c>
    </row>
    <row r="64" spans="2:11" x14ac:dyDescent="0.25">
      <c r="B64" t="s">
        <v>590</v>
      </c>
      <c r="C64" s="4">
        <v>45258.473634259259</v>
      </c>
      <c r="D64" t="s">
        <v>81</v>
      </c>
      <c r="E64" t="s">
        <v>10</v>
      </c>
      <c r="F64" t="s">
        <v>11</v>
      </c>
      <c r="G64" t="s">
        <v>39</v>
      </c>
      <c r="H64" t="s">
        <v>82</v>
      </c>
      <c r="I64">
        <v>3</v>
      </c>
      <c r="K64">
        <v>10</v>
      </c>
    </row>
    <row r="65" spans="2:11" x14ac:dyDescent="0.25">
      <c r="B65" t="s">
        <v>590</v>
      </c>
      <c r="C65" s="4">
        <v>45258.473634259259</v>
      </c>
      <c r="D65" t="s">
        <v>119</v>
      </c>
      <c r="E65" t="s">
        <v>15</v>
      </c>
      <c r="F65" t="s">
        <v>22</v>
      </c>
      <c r="G65" t="s">
        <v>120</v>
      </c>
      <c r="H65" t="s">
        <v>134</v>
      </c>
      <c r="I65">
        <v>2</v>
      </c>
      <c r="K65">
        <v>10</v>
      </c>
    </row>
    <row r="66" spans="2:11" x14ac:dyDescent="0.25">
      <c r="B66" t="s">
        <v>590</v>
      </c>
      <c r="C66" s="4">
        <v>45258.473634259259</v>
      </c>
      <c r="D66" t="s">
        <v>83</v>
      </c>
      <c r="E66" t="s">
        <v>10</v>
      </c>
      <c r="F66" t="s">
        <v>11</v>
      </c>
      <c r="G66" t="s">
        <v>84</v>
      </c>
      <c r="H66" t="s">
        <v>85</v>
      </c>
      <c r="I66">
        <v>1</v>
      </c>
      <c r="K66">
        <v>10</v>
      </c>
    </row>
    <row r="67" spans="2:11" x14ac:dyDescent="0.25">
      <c r="B67" t="s">
        <v>590</v>
      </c>
      <c r="C67" s="4">
        <v>45258.473634259259</v>
      </c>
      <c r="D67" t="s">
        <v>86</v>
      </c>
      <c r="E67" t="s">
        <v>10</v>
      </c>
      <c r="F67" t="s">
        <v>32</v>
      </c>
      <c r="G67" t="s">
        <v>87</v>
      </c>
      <c r="H67" t="s">
        <v>88</v>
      </c>
      <c r="I67">
        <v>1</v>
      </c>
      <c r="K67">
        <v>10</v>
      </c>
    </row>
    <row r="68" spans="2:11" x14ac:dyDescent="0.25">
      <c r="B68" t="s">
        <v>590</v>
      </c>
      <c r="C68" s="4">
        <v>45258.473634259259</v>
      </c>
      <c r="D68" t="s">
        <v>89</v>
      </c>
      <c r="E68" t="s">
        <v>10</v>
      </c>
      <c r="F68" t="s">
        <v>32</v>
      </c>
      <c r="G68" t="s">
        <v>39</v>
      </c>
      <c r="H68" t="s">
        <v>90</v>
      </c>
      <c r="I68">
        <v>1</v>
      </c>
      <c r="K68">
        <v>10</v>
      </c>
    </row>
    <row r="69" spans="2:11" x14ac:dyDescent="0.25">
      <c r="B69" t="s">
        <v>590</v>
      </c>
      <c r="C69" s="4">
        <v>45258.473634259259</v>
      </c>
      <c r="D69" t="s">
        <v>91</v>
      </c>
      <c r="E69" t="s">
        <v>10</v>
      </c>
      <c r="F69" t="s">
        <v>32</v>
      </c>
      <c r="G69" t="s">
        <v>39</v>
      </c>
      <c r="H69" t="s">
        <v>92</v>
      </c>
      <c r="I69">
        <v>1</v>
      </c>
      <c r="K69">
        <v>10</v>
      </c>
    </row>
    <row r="70" spans="2:11" x14ac:dyDescent="0.25">
      <c r="B70" t="s">
        <v>590</v>
      </c>
      <c r="C70" s="4">
        <v>45258.473634259259</v>
      </c>
      <c r="D70" t="s">
        <v>93</v>
      </c>
      <c r="E70" t="s">
        <v>10</v>
      </c>
      <c r="F70" t="s">
        <v>32</v>
      </c>
      <c r="G70" t="s">
        <v>87</v>
      </c>
      <c r="H70" t="s">
        <v>94</v>
      </c>
      <c r="I70">
        <v>2</v>
      </c>
      <c r="K70">
        <v>10</v>
      </c>
    </row>
    <row r="71" spans="2:11" x14ac:dyDescent="0.25">
      <c r="B71" t="s">
        <v>590</v>
      </c>
      <c r="C71" s="4">
        <v>45258.473634259259</v>
      </c>
      <c r="D71" t="s">
        <v>95</v>
      </c>
      <c r="E71" t="s">
        <v>10</v>
      </c>
      <c r="F71" t="s">
        <v>32</v>
      </c>
      <c r="G71" t="s">
        <v>39</v>
      </c>
      <c r="H71" t="s">
        <v>96</v>
      </c>
      <c r="I71">
        <v>2</v>
      </c>
      <c r="K71">
        <v>10</v>
      </c>
    </row>
    <row r="72" spans="2:11" x14ac:dyDescent="0.25">
      <c r="B72" t="s">
        <v>590</v>
      </c>
      <c r="C72" s="4">
        <v>45258.473634259259</v>
      </c>
      <c r="D72" t="s">
        <v>97</v>
      </c>
      <c r="E72" t="s">
        <v>10</v>
      </c>
      <c r="F72" t="s">
        <v>32</v>
      </c>
      <c r="G72" t="s">
        <v>39</v>
      </c>
      <c r="H72" t="s">
        <v>98</v>
      </c>
      <c r="I72">
        <v>2</v>
      </c>
      <c r="K72">
        <v>10</v>
      </c>
    </row>
    <row r="73" spans="2:11" x14ac:dyDescent="0.25">
      <c r="B73" t="s">
        <v>590</v>
      </c>
      <c r="C73" s="4">
        <v>45258.473634259259</v>
      </c>
      <c r="D73" t="s">
        <v>99</v>
      </c>
      <c r="E73" t="s">
        <v>10</v>
      </c>
      <c r="F73" t="s">
        <v>32</v>
      </c>
      <c r="G73" t="s">
        <v>39</v>
      </c>
      <c r="H73" t="s">
        <v>100</v>
      </c>
      <c r="I73">
        <v>159</v>
      </c>
      <c r="K73">
        <v>10</v>
      </c>
    </row>
    <row r="74" spans="2:11" x14ac:dyDescent="0.25">
      <c r="B74" t="s">
        <v>590</v>
      </c>
      <c r="C74" s="4">
        <v>45258.473634259259</v>
      </c>
      <c r="D74" t="s">
        <v>101</v>
      </c>
      <c r="E74" t="s">
        <v>10</v>
      </c>
      <c r="F74" t="s">
        <v>32</v>
      </c>
      <c r="G74" t="s">
        <v>39</v>
      </c>
      <c r="H74" t="s">
        <v>102</v>
      </c>
      <c r="I74">
        <v>38</v>
      </c>
      <c r="K74">
        <v>10</v>
      </c>
    </row>
  </sheetData>
  <hyperlinks>
    <hyperlink ref="A2" location="'Síntese Resultados'!A1" display="Voltar para a página Síntese de Resultados" xr:uid="{1A9AAE27-AD27-4206-B79D-D8A9A8AB4C6E}"/>
  </hyperlinks>
  <pageMargins left="0.7" right="0.7" top="0.75" bottom="0.75" header="0.3" footer="0.3"/>
  <drawing r:id="rId1"/>
  <tableParts count="1">
    <tablePart r:id="rId2"/>
  </tablePart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66878-DE69-41E7-BA2A-B2FC9E38BABC}">
  <dimension ref="A2:K74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593</v>
      </c>
      <c r="C41" s="4">
        <v>45258.487256944441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593</v>
      </c>
      <c r="C42" s="4">
        <v>45258.487256944441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593</v>
      </c>
      <c r="C43" s="4">
        <v>45258.487256944441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593</v>
      </c>
      <c r="C44" s="4">
        <v>45258.487256944441</v>
      </c>
      <c r="D44" t="s">
        <v>21</v>
      </c>
      <c r="E44" t="s">
        <v>15</v>
      </c>
      <c r="F44" t="s">
        <v>22</v>
      </c>
      <c r="G44" t="s">
        <v>23</v>
      </c>
      <c r="H44" t="s">
        <v>126</v>
      </c>
      <c r="I44">
        <v>1</v>
      </c>
      <c r="K44">
        <v>10</v>
      </c>
    </row>
    <row r="45" spans="2:11" x14ac:dyDescent="0.25">
      <c r="B45" t="s">
        <v>593</v>
      </c>
      <c r="C45" s="4">
        <v>45258.487256944441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593</v>
      </c>
      <c r="C46" s="4">
        <v>45258.487256944441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593</v>
      </c>
      <c r="C47" s="4">
        <v>45258.487256944441</v>
      </c>
      <c r="D47" t="s">
        <v>31</v>
      </c>
      <c r="E47" t="s">
        <v>15</v>
      </c>
      <c r="F47" t="s">
        <v>32</v>
      </c>
      <c r="G47" t="s">
        <v>33</v>
      </c>
      <c r="H47" t="s">
        <v>596</v>
      </c>
      <c r="I47">
        <v>171</v>
      </c>
      <c r="K47">
        <v>10</v>
      </c>
    </row>
    <row r="48" spans="2:11" x14ac:dyDescent="0.25">
      <c r="B48" t="s">
        <v>593</v>
      </c>
      <c r="C48" s="4">
        <v>45258.487256944441</v>
      </c>
      <c r="D48" t="s">
        <v>35</v>
      </c>
      <c r="E48" t="s">
        <v>15</v>
      </c>
      <c r="F48" t="s">
        <v>11</v>
      </c>
      <c r="G48" t="s">
        <v>36</v>
      </c>
      <c r="H48" t="s">
        <v>117</v>
      </c>
      <c r="I48">
        <v>23</v>
      </c>
      <c r="K48">
        <v>10</v>
      </c>
    </row>
    <row r="49" spans="2:11" x14ac:dyDescent="0.25">
      <c r="B49" t="s">
        <v>593</v>
      </c>
      <c r="C49" s="4">
        <v>45258.487256944441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593</v>
      </c>
      <c r="C50" s="4">
        <v>45258.487256944441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593</v>
      </c>
      <c r="C51" s="4">
        <v>45258.487256944441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597</v>
      </c>
      <c r="K51">
        <v>10</v>
      </c>
    </row>
    <row r="52" spans="2:11" x14ac:dyDescent="0.25">
      <c r="B52" t="s">
        <v>593</v>
      </c>
      <c r="C52" s="4">
        <v>45258.487256944441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1</v>
      </c>
      <c r="K52">
        <v>10</v>
      </c>
    </row>
    <row r="53" spans="2:11" x14ac:dyDescent="0.25">
      <c r="B53" t="s">
        <v>593</v>
      </c>
      <c r="C53" s="4">
        <v>45258.487256944441</v>
      </c>
      <c r="D53" t="s">
        <v>51</v>
      </c>
      <c r="E53" t="s">
        <v>10</v>
      </c>
      <c r="F53" t="s">
        <v>11</v>
      </c>
      <c r="G53" t="s">
        <v>39</v>
      </c>
      <c r="H53" t="s">
        <v>52</v>
      </c>
      <c r="I53">
        <v>5</v>
      </c>
      <c r="K53">
        <v>10</v>
      </c>
    </row>
    <row r="54" spans="2:11" x14ac:dyDescent="0.25">
      <c r="B54" t="s">
        <v>593</v>
      </c>
      <c r="C54" s="4">
        <v>45258.487256944441</v>
      </c>
      <c r="D54" t="s">
        <v>53</v>
      </c>
      <c r="E54" t="s">
        <v>10</v>
      </c>
      <c r="F54" t="s">
        <v>11</v>
      </c>
      <c r="H54" t="s">
        <v>54</v>
      </c>
      <c r="I54">
        <v>5</v>
      </c>
      <c r="K54">
        <v>10</v>
      </c>
    </row>
    <row r="55" spans="2:11" x14ac:dyDescent="0.25">
      <c r="B55" t="s">
        <v>593</v>
      </c>
      <c r="C55" s="4">
        <v>45258.487256944441</v>
      </c>
      <c r="D55" t="s">
        <v>55</v>
      </c>
      <c r="E55" t="s">
        <v>10</v>
      </c>
      <c r="F55" t="s">
        <v>11</v>
      </c>
      <c r="H55" t="s">
        <v>56</v>
      </c>
      <c r="I55">
        <v>8</v>
      </c>
      <c r="K55">
        <v>10</v>
      </c>
    </row>
    <row r="56" spans="2:11" x14ac:dyDescent="0.25">
      <c r="B56" t="s">
        <v>593</v>
      </c>
      <c r="C56" s="4">
        <v>45258.487256944441</v>
      </c>
      <c r="D56" t="s">
        <v>57</v>
      </c>
      <c r="E56" t="s">
        <v>10</v>
      </c>
      <c r="F56" t="s">
        <v>11</v>
      </c>
      <c r="H56" t="s">
        <v>58</v>
      </c>
      <c r="I56">
        <v>1</v>
      </c>
      <c r="K56">
        <v>10</v>
      </c>
    </row>
    <row r="57" spans="2:11" x14ac:dyDescent="0.25">
      <c r="B57" t="s">
        <v>593</v>
      </c>
      <c r="C57" s="4">
        <v>45258.487256944441</v>
      </c>
      <c r="D57" t="s">
        <v>59</v>
      </c>
      <c r="E57" t="s">
        <v>10</v>
      </c>
      <c r="F57" t="s">
        <v>11</v>
      </c>
      <c r="H57" t="s">
        <v>60</v>
      </c>
      <c r="I57">
        <v>1</v>
      </c>
      <c r="K57">
        <v>10</v>
      </c>
    </row>
    <row r="58" spans="2:11" x14ac:dyDescent="0.25">
      <c r="B58" t="s">
        <v>593</v>
      </c>
      <c r="C58" s="4">
        <v>45258.487256944441</v>
      </c>
      <c r="D58" t="s">
        <v>67</v>
      </c>
      <c r="E58" t="s">
        <v>10</v>
      </c>
      <c r="F58" t="s">
        <v>11</v>
      </c>
      <c r="G58" t="s">
        <v>62</v>
      </c>
      <c r="H58" t="s">
        <v>68</v>
      </c>
      <c r="I58">
        <v>27</v>
      </c>
      <c r="K58">
        <v>10</v>
      </c>
    </row>
    <row r="59" spans="2:11" x14ac:dyDescent="0.25">
      <c r="B59" t="s">
        <v>593</v>
      </c>
      <c r="C59" s="4">
        <v>45258.487256944441</v>
      </c>
      <c r="D59" t="s">
        <v>69</v>
      </c>
      <c r="E59" t="s">
        <v>10</v>
      </c>
      <c r="F59" t="s">
        <v>11</v>
      </c>
      <c r="G59" t="s">
        <v>62</v>
      </c>
      <c r="H59" t="s">
        <v>70</v>
      </c>
      <c r="I59">
        <v>5</v>
      </c>
      <c r="K59">
        <v>10</v>
      </c>
    </row>
    <row r="60" spans="2:11" x14ac:dyDescent="0.25">
      <c r="B60" t="s">
        <v>593</v>
      </c>
      <c r="C60" s="4">
        <v>45258.487256944441</v>
      </c>
      <c r="D60" t="s">
        <v>71</v>
      </c>
      <c r="E60" t="s">
        <v>10</v>
      </c>
      <c r="F60" t="s">
        <v>11</v>
      </c>
      <c r="G60" t="s">
        <v>36</v>
      </c>
      <c r="H60" t="s">
        <v>72</v>
      </c>
      <c r="I60">
        <v>148</v>
      </c>
      <c r="K60">
        <v>10</v>
      </c>
    </row>
    <row r="61" spans="2:11" x14ac:dyDescent="0.25">
      <c r="B61" t="s">
        <v>593</v>
      </c>
      <c r="C61" s="4">
        <v>45258.487256944441</v>
      </c>
      <c r="D61" t="s">
        <v>73</v>
      </c>
      <c r="E61" t="s">
        <v>10</v>
      </c>
      <c r="F61" t="s">
        <v>11</v>
      </c>
      <c r="G61" t="s">
        <v>62</v>
      </c>
      <c r="H61" t="s">
        <v>74</v>
      </c>
      <c r="I61">
        <v>54</v>
      </c>
      <c r="K61">
        <v>10</v>
      </c>
    </row>
    <row r="62" spans="2:11" x14ac:dyDescent="0.25">
      <c r="B62" t="s">
        <v>593</v>
      </c>
      <c r="C62" s="4">
        <v>45258.487256944441</v>
      </c>
      <c r="D62" t="s">
        <v>75</v>
      </c>
      <c r="E62" t="s">
        <v>10</v>
      </c>
      <c r="F62" t="s">
        <v>32</v>
      </c>
      <c r="G62" t="s">
        <v>76</v>
      </c>
      <c r="H62" t="s">
        <v>77</v>
      </c>
      <c r="I62">
        <v>1</v>
      </c>
      <c r="K62">
        <v>10</v>
      </c>
    </row>
    <row r="63" spans="2:11" x14ac:dyDescent="0.25">
      <c r="B63" t="s">
        <v>593</v>
      </c>
      <c r="C63" s="4">
        <v>45258.487256944441</v>
      </c>
      <c r="D63" t="s">
        <v>78</v>
      </c>
      <c r="E63" t="s">
        <v>10</v>
      </c>
      <c r="F63" t="s">
        <v>32</v>
      </c>
      <c r="G63" t="s">
        <v>79</v>
      </c>
      <c r="H63" t="s">
        <v>80</v>
      </c>
      <c r="I63">
        <v>5</v>
      </c>
      <c r="K63">
        <v>10</v>
      </c>
    </row>
    <row r="64" spans="2:11" x14ac:dyDescent="0.25">
      <c r="B64" t="s">
        <v>593</v>
      </c>
      <c r="C64" s="4">
        <v>45258.487256944441</v>
      </c>
      <c r="D64" t="s">
        <v>119</v>
      </c>
      <c r="E64" t="s">
        <v>15</v>
      </c>
      <c r="F64" t="s">
        <v>22</v>
      </c>
      <c r="G64" t="s">
        <v>120</v>
      </c>
      <c r="H64" t="s">
        <v>349</v>
      </c>
      <c r="I64">
        <v>3</v>
      </c>
      <c r="K64">
        <v>10</v>
      </c>
    </row>
    <row r="65" spans="2:11" x14ac:dyDescent="0.25">
      <c r="B65" t="s">
        <v>593</v>
      </c>
      <c r="C65" s="4">
        <v>45258.487256944441</v>
      </c>
      <c r="D65" t="s">
        <v>83</v>
      </c>
      <c r="E65" t="s">
        <v>10</v>
      </c>
      <c r="F65" t="s">
        <v>11</v>
      </c>
      <c r="G65" t="s">
        <v>84</v>
      </c>
      <c r="H65" t="s">
        <v>85</v>
      </c>
      <c r="I65">
        <v>1</v>
      </c>
      <c r="K65">
        <v>10</v>
      </c>
    </row>
    <row r="66" spans="2:11" x14ac:dyDescent="0.25">
      <c r="B66" t="s">
        <v>593</v>
      </c>
      <c r="C66" s="4">
        <v>45258.487256944441</v>
      </c>
      <c r="D66" t="s">
        <v>86</v>
      </c>
      <c r="E66" t="s">
        <v>10</v>
      </c>
      <c r="F66" t="s">
        <v>32</v>
      </c>
      <c r="G66" t="s">
        <v>87</v>
      </c>
      <c r="H66" t="s">
        <v>88</v>
      </c>
      <c r="I66">
        <v>1</v>
      </c>
      <c r="K66">
        <v>10</v>
      </c>
    </row>
    <row r="67" spans="2:11" x14ac:dyDescent="0.25">
      <c r="B67" t="s">
        <v>593</v>
      </c>
      <c r="C67" s="4">
        <v>45258.487256944441</v>
      </c>
      <c r="D67" t="s">
        <v>135</v>
      </c>
      <c r="E67" t="s">
        <v>10</v>
      </c>
      <c r="F67" t="s">
        <v>32</v>
      </c>
      <c r="G67" t="s">
        <v>39</v>
      </c>
      <c r="H67" t="s">
        <v>136</v>
      </c>
      <c r="I67">
        <v>1</v>
      </c>
      <c r="K67">
        <v>10</v>
      </c>
    </row>
    <row r="68" spans="2:11" x14ac:dyDescent="0.25">
      <c r="B68" t="s">
        <v>593</v>
      </c>
      <c r="C68" s="4">
        <v>45258.487256944441</v>
      </c>
      <c r="D68" t="s">
        <v>89</v>
      </c>
      <c r="E68" t="s">
        <v>10</v>
      </c>
      <c r="F68" t="s">
        <v>32</v>
      </c>
      <c r="G68" t="s">
        <v>39</v>
      </c>
      <c r="H68" t="s">
        <v>90</v>
      </c>
      <c r="I68">
        <v>1</v>
      </c>
      <c r="K68">
        <v>10</v>
      </c>
    </row>
    <row r="69" spans="2:11" x14ac:dyDescent="0.25">
      <c r="B69" t="s">
        <v>593</v>
      </c>
      <c r="C69" s="4">
        <v>45258.487256944441</v>
      </c>
      <c r="D69" t="s">
        <v>91</v>
      </c>
      <c r="E69" t="s">
        <v>10</v>
      </c>
      <c r="F69" t="s">
        <v>32</v>
      </c>
      <c r="G69" t="s">
        <v>39</v>
      </c>
      <c r="H69" t="s">
        <v>92</v>
      </c>
      <c r="I69">
        <v>1</v>
      </c>
      <c r="K69">
        <v>10</v>
      </c>
    </row>
    <row r="70" spans="2:11" x14ac:dyDescent="0.25">
      <c r="B70" t="s">
        <v>593</v>
      </c>
      <c r="C70" s="4">
        <v>45258.487256944441</v>
      </c>
      <c r="D70" t="s">
        <v>93</v>
      </c>
      <c r="E70" t="s">
        <v>10</v>
      </c>
      <c r="F70" t="s">
        <v>32</v>
      </c>
      <c r="G70" t="s">
        <v>87</v>
      </c>
      <c r="H70" t="s">
        <v>94</v>
      </c>
      <c r="I70">
        <v>2</v>
      </c>
      <c r="K70">
        <v>10</v>
      </c>
    </row>
    <row r="71" spans="2:11" x14ac:dyDescent="0.25">
      <c r="B71" t="s">
        <v>593</v>
      </c>
      <c r="C71" s="4">
        <v>45258.487256944441</v>
      </c>
      <c r="D71" t="s">
        <v>95</v>
      </c>
      <c r="E71" t="s">
        <v>10</v>
      </c>
      <c r="F71" t="s">
        <v>32</v>
      </c>
      <c r="G71" t="s">
        <v>39</v>
      </c>
      <c r="H71" t="s">
        <v>96</v>
      </c>
      <c r="I71">
        <v>2</v>
      </c>
      <c r="K71">
        <v>10</v>
      </c>
    </row>
    <row r="72" spans="2:11" x14ac:dyDescent="0.25">
      <c r="B72" t="s">
        <v>593</v>
      </c>
      <c r="C72" s="4">
        <v>45258.487256944441</v>
      </c>
      <c r="D72" t="s">
        <v>97</v>
      </c>
      <c r="E72" t="s">
        <v>10</v>
      </c>
      <c r="F72" t="s">
        <v>32</v>
      </c>
      <c r="G72" t="s">
        <v>39</v>
      </c>
      <c r="H72" t="s">
        <v>98</v>
      </c>
      <c r="I72">
        <v>2</v>
      </c>
      <c r="K72">
        <v>10</v>
      </c>
    </row>
    <row r="73" spans="2:11" x14ac:dyDescent="0.25">
      <c r="B73" t="s">
        <v>593</v>
      </c>
      <c r="C73" s="4">
        <v>45258.487256944441</v>
      </c>
      <c r="D73" t="s">
        <v>99</v>
      </c>
      <c r="E73" t="s">
        <v>10</v>
      </c>
      <c r="F73" t="s">
        <v>32</v>
      </c>
      <c r="G73" t="s">
        <v>39</v>
      </c>
      <c r="H73" t="s">
        <v>100</v>
      </c>
      <c r="I73">
        <v>165</v>
      </c>
      <c r="K73">
        <v>10</v>
      </c>
    </row>
    <row r="74" spans="2:11" x14ac:dyDescent="0.25">
      <c r="B74" t="s">
        <v>593</v>
      </c>
      <c r="C74" s="4">
        <v>45258.487256944441</v>
      </c>
      <c r="D74" t="s">
        <v>101</v>
      </c>
      <c r="E74" t="s">
        <v>10</v>
      </c>
      <c r="F74" t="s">
        <v>32</v>
      </c>
      <c r="G74" t="s">
        <v>39</v>
      </c>
      <c r="H74" t="s">
        <v>102</v>
      </c>
      <c r="I74">
        <v>42</v>
      </c>
      <c r="K74">
        <v>10</v>
      </c>
    </row>
  </sheetData>
  <hyperlinks>
    <hyperlink ref="A2" location="'Síntese Resultados'!A1" display="Voltar para a página Síntese de Resultados" xr:uid="{D4C07827-0153-45C8-B7D3-8851DDF84C22}"/>
  </hyperlinks>
  <pageMargins left="0.7" right="0.7" top="0.75" bottom="0.75" header="0.3" footer="0.3"/>
  <drawing r:id="rId1"/>
  <tableParts count="1">
    <tablePart r:id="rId2"/>
  </tablePart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A8A5F-B18C-4BE3-86EE-D10A625E5E56}">
  <dimension ref="A2:K72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598</v>
      </c>
      <c r="C41" s="4">
        <v>45258.506793981483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18</v>
      </c>
      <c r="K41">
        <v>10</v>
      </c>
    </row>
    <row r="42" spans="2:11" x14ac:dyDescent="0.25">
      <c r="B42" t="s">
        <v>598</v>
      </c>
      <c r="C42" s="4">
        <v>45258.506793981483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598</v>
      </c>
      <c r="C43" s="4">
        <v>45258.506793981483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598</v>
      </c>
      <c r="C44" s="4">
        <v>45258.506793981483</v>
      </c>
      <c r="D44" t="s">
        <v>21</v>
      </c>
      <c r="E44" t="s">
        <v>15</v>
      </c>
      <c r="F44" t="s">
        <v>22</v>
      </c>
      <c r="G44" t="s">
        <v>23</v>
      </c>
      <c r="H44" t="s">
        <v>126</v>
      </c>
      <c r="I44">
        <v>1</v>
      </c>
      <c r="K44">
        <v>10</v>
      </c>
    </row>
    <row r="45" spans="2:11" x14ac:dyDescent="0.25">
      <c r="B45" t="s">
        <v>598</v>
      </c>
      <c r="C45" s="4">
        <v>45258.506793981483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598</v>
      </c>
      <c r="C46" s="4">
        <v>45258.506793981483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598</v>
      </c>
      <c r="C47" s="4">
        <v>45258.506793981483</v>
      </c>
      <c r="D47" t="s">
        <v>31</v>
      </c>
      <c r="E47" t="s">
        <v>15</v>
      </c>
      <c r="F47" t="s">
        <v>32</v>
      </c>
      <c r="G47" t="s">
        <v>33</v>
      </c>
      <c r="H47" t="s">
        <v>228</v>
      </c>
      <c r="I47">
        <v>181</v>
      </c>
      <c r="K47">
        <v>10</v>
      </c>
    </row>
    <row r="48" spans="2:11" x14ac:dyDescent="0.25">
      <c r="B48" t="s">
        <v>598</v>
      </c>
      <c r="C48" s="4">
        <v>45258.506793981483</v>
      </c>
      <c r="D48" t="s">
        <v>35</v>
      </c>
      <c r="E48" t="s">
        <v>15</v>
      </c>
      <c r="F48" t="s">
        <v>11</v>
      </c>
      <c r="G48" t="s">
        <v>36</v>
      </c>
      <c r="H48" t="s">
        <v>285</v>
      </c>
      <c r="I48">
        <v>33</v>
      </c>
      <c r="K48">
        <v>10</v>
      </c>
    </row>
    <row r="49" spans="2:11" x14ac:dyDescent="0.25">
      <c r="B49" t="s">
        <v>598</v>
      </c>
      <c r="C49" s="4">
        <v>45258.506793981483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598</v>
      </c>
      <c r="C50" s="4">
        <v>45258.506793981483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598</v>
      </c>
      <c r="C51" s="4">
        <v>45258.506793981483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599</v>
      </c>
      <c r="K51">
        <v>10</v>
      </c>
    </row>
    <row r="52" spans="2:11" x14ac:dyDescent="0.25">
      <c r="B52" t="s">
        <v>598</v>
      </c>
      <c r="C52" s="4">
        <v>45258.506793981483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1</v>
      </c>
      <c r="K52">
        <v>10</v>
      </c>
    </row>
    <row r="53" spans="2:11" x14ac:dyDescent="0.25">
      <c r="B53" t="s">
        <v>598</v>
      </c>
      <c r="C53" s="4">
        <v>45258.506793981483</v>
      </c>
      <c r="D53" t="s">
        <v>51</v>
      </c>
      <c r="E53" t="s">
        <v>10</v>
      </c>
      <c r="F53" t="s">
        <v>11</v>
      </c>
      <c r="G53" t="s">
        <v>39</v>
      </c>
      <c r="H53" t="s">
        <v>52</v>
      </c>
      <c r="I53">
        <v>10</v>
      </c>
      <c r="K53">
        <v>10</v>
      </c>
    </row>
    <row r="54" spans="2:11" x14ac:dyDescent="0.25">
      <c r="B54" t="s">
        <v>598</v>
      </c>
      <c r="C54" s="4">
        <v>45258.506793981483</v>
      </c>
      <c r="D54" t="s">
        <v>53</v>
      </c>
      <c r="E54" t="s">
        <v>10</v>
      </c>
      <c r="F54" t="s">
        <v>11</v>
      </c>
      <c r="H54" t="s">
        <v>54</v>
      </c>
      <c r="I54">
        <v>10</v>
      </c>
      <c r="K54">
        <v>10</v>
      </c>
    </row>
    <row r="55" spans="2:11" x14ac:dyDescent="0.25">
      <c r="B55" t="s">
        <v>598</v>
      </c>
      <c r="C55" s="4">
        <v>45258.506793981483</v>
      </c>
      <c r="D55" t="s">
        <v>55</v>
      </c>
      <c r="E55" t="s">
        <v>10</v>
      </c>
      <c r="F55" t="s">
        <v>11</v>
      </c>
      <c r="H55" t="s">
        <v>56</v>
      </c>
      <c r="I55">
        <v>18</v>
      </c>
      <c r="K55">
        <v>10</v>
      </c>
    </row>
    <row r="56" spans="2:11" x14ac:dyDescent="0.25">
      <c r="B56" t="s">
        <v>598</v>
      </c>
      <c r="C56" s="4">
        <v>45258.506793981483</v>
      </c>
      <c r="D56" t="s">
        <v>57</v>
      </c>
      <c r="E56" t="s">
        <v>10</v>
      </c>
      <c r="F56" t="s">
        <v>11</v>
      </c>
      <c r="H56" t="s">
        <v>58</v>
      </c>
      <c r="I56">
        <v>21</v>
      </c>
      <c r="K56">
        <v>10</v>
      </c>
    </row>
    <row r="57" spans="2:11" x14ac:dyDescent="0.25">
      <c r="B57" t="s">
        <v>598</v>
      </c>
      <c r="C57" s="4">
        <v>45258.506793981483</v>
      </c>
      <c r="D57" t="s">
        <v>59</v>
      </c>
      <c r="E57" t="s">
        <v>10</v>
      </c>
      <c r="F57" t="s">
        <v>11</v>
      </c>
      <c r="H57" t="s">
        <v>60</v>
      </c>
      <c r="I57">
        <v>5</v>
      </c>
      <c r="K57">
        <v>10</v>
      </c>
    </row>
    <row r="58" spans="2:11" x14ac:dyDescent="0.25">
      <c r="B58" t="s">
        <v>598</v>
      </c>
      <c r="C58" s="4">
        <v>45258.506793981483</v>
      </c>
      <c r="D58" t="s">
        <v>67</v>
      </c>
      <c r="E58" t="s">
        <v>10</v>
      </c>
      <c r="F58" t="s">
        <v>11</v>
      </c>
      <c r="G58" t="s">
        <v>62</v>
      </c>
      <c r="H58" t="s">
        <v>68</v>
      </c>
      <c r="I58">
        <v>48</v>
      </c>
      <c r="K58">
        <v>10</v>
      </c>
    </row>
    <row r="59" spans="2:11" x14ac:dyDescent="0.25">
      <c r="B59" t="s">
        <v>598</v>
      </c>
      <c r="C59" s="4">
        <v>45258.506793981483</v>
      </c>
      <c r="D59" t="s">
        <v>69</v>
      </c>
      <c r="E59" t="s">
        <v>10</v>
      </c>
      <c r="F59" t="s">
        <v>11</v>
      </c>
      <c r="G59" t="s">
        <v>62</v>
      </c>
      <c r="H59" t="s">
        <v>70</v>
      </c>
      <c r="I59">
        <v>12</v>
      </c>
      <c r="K59">
        <v>10</v>
      </c>
    </row>
    <row r="60" spans="2:11" x14ac:dyDescent="0.25">
      <c r="B60" t="s">
        <v>598</v>
      </c>
      <c r="C60" s="4">
        <v>45258.506793981483</v>
      </c>
      <c r="D60" t="s">
        <v>71</v>
      </c>
      <c r="E60" t="s">
        <v>10</v>
      </c>
      <c r="F60" t="s">
        <v>11</v>
      </c>
      <c r="G60" t="s">
        <v>36</v>
      </c>
      <c r="H60" t="s">
        <v>72</v>
      </c>
      <c r="I60">
        <v>180</v>
      </c>
      <c r="K60">
        <v>10</v>
      </c>
    </row>
    <row r="61" spans="2:11" x14ac:dyDescent="0.25">
      <c r="B61" t="s">
        <v>598</v>
      </c>
      <c r="C61" s="4">
        <v>45258.506793981483</v>
      </c>
      <c r="D61" t="s">
        <v>73</v>
      </c>
      <c r="E61" t="s">
        <v>10</v>
      </c>
      <c r="F61" t="s">
        <v>11</v>
      </c>
      <c r="G61" t="s">
        <v>62</v>
      </c>
      <c r="H61" t="s">
        <v>74</v>
      </c>
      <c r="I61">
        <v>44</v>
      </c>
      <c r="K61">
        <v>10</v>
      </c>
    </row>
    <row r="62" spans="2:11" x14ac:dyDescent="0.25">
      <c r="B62" t="s">
        <v>598</v>
      </c>
      <c r="C62" s="4">
        <v>45258.506793981483</v>
      </c>
      <c r="D62" t="s">
        <v>75</v>
      </c>
      <c r="E62" t="s">
        <v>10</v>
      </c>
      <c r="F62" t="s">
        <v>32</v>
      </c>
      <c r="G62" t="s">
        <v>76</v>
      </c>
      <c r="H62" t="s">
        <v>77</v>
      </c>
      <c r="I62">
        <v>1</v>
      </c>
      <c r="K62">
        <v>10</v>
      </c>
    </row>
    <row r="63" spans="2:11" x14ac:dyDescent="0.25">
      <c r="B63" t="s">
        <v>598</v>
      </c>
      <c r="C63" s="4">
        <v>45258.506793981483</v>
      </c>
      <c r="D63" t="s">
        <v>78</v>
      </c>
      <c r="E63" t="s">
        <v>10</v>
      </c>
      <c r="F63" t="s">
        <v>32</v>
      </c>
      <c r="G63" t="s">
        <v>79</v>
      </c>
      <c r="H63" t="s">
        <v>80</v>
      </c>
      <c r="I63">
        <v>12</v>
      </c>
      <c r="K63">
        <v>10</v>
      </c>
    </row>
    <row r="64" spans="2:11" x14ac:dyDescent="0.25">
      <c r="B64" t="s">
        <v>598</v>
      </c>
      <c r="C64" s="4">
        <v>45258.506793981483</v>
      </c>
      <c r="D64" t="s">
        <v>119</v>
      </c>
      <c r="E64" t="s">
        <v>15</v>
      </c>
      <c r="F64" t="s">
        <v>22</v>
      </c>
      <c r="G64" t="s">
        <v>120</v>
      </c>
      <c r="H64" t="s">
        <v>468</v>
      </c>
      <c r="I64">
        <v>21</v>
      </c>
      <c r="K64">
        <v>10</v>
      </c>
    </row>
    <row r="65" spans="2:11" x14ac:dyDescent="0.25">
      <c r="B65" t="s">
        <v>598</v>
      </c>
      <c r="C65" s="4">
        <v>45258.506793981483</v>
      </c>
      <c r="D65" t="s">
        <v>83</v>
      </c>
      <c r="E65" t="s">
        <v>10</v>
      </c>
      <c r="F65" t="s">
        <v>11</v>
      </c>
      <c r="G65" t="s">
        <v>84</v>
      </c>
      <c r="H65" t="s">
        <v>85</v>
      </c>
      <c r="I65">
        <v>1</v>
      </c>
      <c r="K65">
        <v>10</v>
      </c>
    </row>
    <row r="66" spans="2:11" x14ac:dyDescent="0.25">
      <c r="B66" t="s">
        <v>598</v>
      </c>
      <c r="C66" s="4">
        <v>45258.506793981483</v>
      </c>
      <c r="D66" t="s">
        <v>86</v>
      </c>
      <c r="E66" t="s">
        <v>10</v>
      </c>
      <c r="F66" t="s">
        <v>32</v>
      </c>
      <c r="G66" t="s">
        <v>87</v>
      </c>
      <c r="H66" t="s">
        <v>88</v>
      </c>
      <c r="I66">
        <v>1</v>
      </c>
      <c r="K66">
        <v>10</v>
      </c>
    </row>
    <row r="67" spans="2:11" x14ac:dyDescent="0.25">
      <c r="B67" t="s">
        <v>598</v>
      </c>
      <c r="C67" s="4">
        <v>45258.506793981483</v>
      </c>
      <c r="D67" t="s">
        <v>89</v>
      </c>
      <c r="E67" t="s">
        <v>10</v>
      </c>
      <c r="F67" t="s">
        <v>32</v>
      </c>
      <c r="G67" t="s">
        <v>39</v>
      </c>
      <c r="H67" t="s">
        <v>90</v>
      </c>
      <c r="I67">
        <v>1</v>
      </c>
      <c r="K67">
        <v>10</v>
      </c>
    </row>
    <row r="68" spans="2:11" x14ac:dyDescent="0.25">
      <c r="B68" t="s">
        <v>598</v>
      </c>
      <c r="C68" s="4">
        <v>45258.506793981483</v>
      </c>
      <c r="D68" t="s">
        <v>93</v>
      </c>
      <c r="E68" t="s">
        <v>10</v>
      </c>
      <c r="F68" t="s">
        <v>32</v>
      </c>
      <c r="G68" t="s">
        <v>87</v>
      </c>
      <c r="H68" t="s">
        <v>94</v>
      </c>
      <c r="I68">
        <v>2</v>
      </c>
      <c r="K68">
        <v>10</v>
      </c>
    </row>
    <row r="69" spans="2:11" x14ac:dyDescent="0.25">
      <c r="B69" t="s">
        <v>598</v>
      </c>
      <c r="C69" s="4">
        <v>45258.506793981483</v>
      </c>
      <c r="D69" t="s">
        <v>95</v>
      </c>
      <c r="E69" t="s">
        <v>10</v>
      </c>
      <c r="F69" t="s">
        <v>32</v>
      </c>
      <c r="G69" t="s">
        <v>39</v>
      </c>
      <c r="H69" t="s">
        <v>96</v>
      </c>
      <c r="I69">
        <v>2</v>
      </c>
      <c r="K69">
        <v>10</v>
      </c>
    </row>
    <row r="70" spans="2:11" x14ac:dyDescent="0.25">
      <c r="B70" t="s">
        <v>598</v>
      </c>
      <c r="C70" s="4">
        <v>45258.506793981483</v>
      </c>
      <c r="D70" t="s">
        <v>97</v>
      </c>
      <c r="E70" t="s">
        <v>10</v>
      </c>
      <c r="F70" t="s">
        <v>32</v>
      </c>
      <c r="G70" t="s">
        <v>39</v>
      </c>
      <c r="H70" t="s">
        <v>98</v>
      </c>
      <c r="I70">
        <v>2</v>
      </c>
      <c r="K70">
        <v>10</v>
      </c>
    </row>
    <row r="71" spans="2:11" x14ac:dyDescent="0.25">
      <c r="B71" t="s">
        <v>598</v>
      </c>
      <c r="C71" s="4">
        <v>45258.506793981483</v>
      </c>
      <c r="D71" t="s">
        <v>99</v>
      </c>
      <c r="E71" t="s">
        <v>10</v>
      </c>
      <c r="F71" t="s">
        <v>32</v>
      </c>
      <c r="G71" t="s">
        <v>39</v>
      </c>
      <c r="H71" t="s">
        <v>100</v>
      </c>
      <c r="I71">
        <v>167</v>
      </c>
      <c r="K71">
        <v>10</v>
      </c>
    </row>
    <row r="72" spans="2:11" x14ac:dyDescent="0.25">
      <c r="B72" t="s">
        <v>598</v>
      </c>
      <c r="C72" s="4">
        <v>45258.506793981483</v>
      </c>
      <c r="D72" t="s">
        <v>101</v>
      </c>
      <c r="E72" t="s">
        <v>10</v>
      </c>
      <c r="F72" t="s">
        <v>32</v>
      </c>
      <c r="G72" t="s">
        <v>39</v>
      </c>
      <c r="H72" t="s">
        <v>102</v>
      </c>
      <c r="I72">
        <v>39</v>
      </c>
      <c r="K72">
        <v>10</v>
      </c>
    </row>
  </sheetData>
  <hyperlinks>
    <hyperlink ref="A2" location="'Síntese Resultados'!A1" display="Voltar para a página Síntese de Resultados" xr:uid="{1EAA7204-86CC-4B68-8A57-81CE37111881}"/>
  </hyperlinks>
  <pageMargins left="0.7" right="0.7" top="0.75" bottom="0.75" header="0.3" footer="0.3"/>
  <drawing r:id="rId1"/>
  <tableParts count="1">
    <tablePart r:id="rId2"/>
  </tablePart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8AD8D-33F3-4AAF-9395-7D62C6155E9F}">
  <dimension ref="A2:K72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601</v>
      </c>
      <c r="C41" s="4">
        <v>45258.515648148146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601</v>
      </c>
      <c r="C42" s="4">
        <v>45258.515648148146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601</v>
      </c>
      <c r="C43" s="4">
        <v>45258.515648148146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601</v>
      </c>
      <c r="C44" s="4">
        <v>45258.515648148146</v>
      </c>
      <c r="D44" t="s">
        <v>21</v>
      </c>
      <c r="E44" t="s">
        <v>15</v>
      </c>
      <c r="F44" t="s">
        <v>22</v>
      </c>
      <c r="G44" t="s">
        <v>23</v>
      </c>
      <c r="H44" t="s">
        <v>126</v>
      </c>
      <c r="I44">
        <v>1</v>
      </c>
      <c r="K44">
        <v>10</v>
      </c>
    </row>
    <row r="45" spans="2:11" x14ac:dyDescent="0.25">
      <c r="B45" t="s">
        <v>601</v>
      </c>
      <c r="C45" s="4">
        <v>45258.515648148146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601</v>
      </c>
      <c r="C46" s="4">
        <v>45258.515648148146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601</v>
      </c>
      <c r="C47" s="4">
        <v>45258.515648148146</v>
      </c>
      <c r="D47" t="s">
        <v>31</v>
      </c>
      <c r="E47" t="s">
        <v>15</v>
      </c>
      <c r="F47" t="s">
        <v>32</v>
      </c>
      <c r="G47" t="s">
        <v>33</v>
      </c>
      <c r="H47" t="s">
        <v>604</v>
      </c>
      <c r="I47">
        <v>156</v>
      </c>
      <c r="K47">
        <v>10</v>
      </c>
    </row>
    <row r="48" spans="2:11" x14ac:dyDescent="0.25">
      <c r="B48" t="s">
        <v>601</v>
      </c>
      <c r="C48" s="4">
        <v>45258.515648148146</v>
      </c>
      <c r="D48" t="s">
        <v>35</v>
      </c>
      <c r="E48" t="s">
        <v>15</v>
      </c>
      <c r="F48" t="s">
        <v>11</v>
      </c>
      <c r="G48" t="s">
        <v>36</v>
      </c>
      <c r="H48" t="s">
        <v>117</v>
      </c>
      <c r="I48">
        <v>23</v>
      </c>
      <c r="K48">
        <v>10</v>
      </c>
    </row>
    <row r="49" spans="2:11" x14ac:dyDescent="0.25">
      <c r="B49" t="s">
        <v>601</v>
      </c>
      <c r="C49" s="4">
        <v>45258.515648148146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601</v>
      </c>
      <c r="C50" s="4">
        <v>45258.515648148146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601</v>
      </c>
      <c r="C51" s="4">
        <v>45258.515648148146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603</v>
      </c>
      <c r="K51">
        <v>10</v>
      </c>
    </row>
    <row r="52" spans="2:11" x14ac:dyDescent="0.25">
      <c r="B52" t="s">
        <v>601</v>
      </c>
      <c r="C52" s="4">
        <v>45258.515648148146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1</v>
      </c>
      <c r="K52">
        <v>10</v>
      </c>
    </row>
    <row r="53" spans="2:11" x14ac:dyDescent="0.25">
      <c r="B53" t="s">
        <v>601</v>
      </c>
      <c r="C53" s="4">
        <v>45258.515648148146</v>
      </c>
      <c r="D53" t="s">
        <v>51</v>
      </c>
      <c r="E53" t="s">
        <v>10</v>
      </c>
      <c r="F53" t="s">
        <v>11</v>
      </c>
      <c r="G53" t="s">
        <v>39</v>
      </c>
      <c r="H53" t="s">
        <v>52</v>
      </c>
      <c r="I53">
        <v>4</v>
      </c>
      <c r="K53">
        <v>10</v>
      </c>
    </row>
    <row r="54" spans="2:11" x14ac:dyDescent="0.25">
      <c r="B54" t="s">
        <v>601</v>
      </c>
      <c r="C54" s="4">
        <v>45258.515648148146</v>
      </c>
      <c r="D54" t="s">
        <v>53</v>
      </c>
      <c r="E54" t="s">
        <v>10</v>
      </c>
      <c r="F54" t="s">
        <v>11</v>
      </c>
      <c r="H54" t="s">
        <v>54</v>
      </c>
      <c r="I54">
        <v>4</v>
      </c>
      <c r="K54">
        <v>10</v>
      </c>
    </row>
    <row r="55" spans="2:11" x14ac:dyDescent="0.25">
      <c r="B55" t="s">
        <v>601</v>
      </c>
      <c r="C55" s="4">
        <v>45258.515648148146</v>
      </c>
      <c r="D55" t="s">
        <v>55</v>
      </c>
      <c r="E55" t="s">
        <v>10</v>
      </c>
      <c r="F55" t="s">
        <v>11</v>
      </c>
      <c r="H55" t="s">
        <v>56</v>
      </c>
      <c r="I55">
        <v>5</v>
      </c>
      <c r="K55">
        <v>10</v>
      </c>
    </row>
    <row r="56" spans="2:11" x14ac:dyDescent="0.25">
      <c r="B56" t="s">
        <v>601</v>
      </c>
      <c r="C56" s="4">
        <v>45258.515648148146</v>
      </c>
      <c r="D56" t="s">
        <v>57</v>
      </c>
      <c r="E56" t="s">
        <v>10</v>
      </c>
      <c r="F56" t="s">
        <v>11</v>
      </c>
      <c r="H56" t="s">
        <v>58</v>
      </c>
      <c r="I56">
        <v>1</v>
      </c>
      <c r="K56">
        <v>10</v>
      </c>
    </row>
    <row r="57" spans="2:11" x14ac:dyDescent="0.25">
      <c r="B57" t="s">
        <v>601</v>
      </c>
      <c r="C57" s="4">
        <v>45258.515648148146</v>
      </c>
      <c r="D57" t="s">
        <v>67</v>
      </c>
      <c r="E57" t="s">
        <v>10</v>
      </c>
      <c r="F57" t="s">
        <v>11</v>
      </c>
      <c r="G57" t="s">
        <v>62</v>
      </c>
      <c r="H57" t="s">
        <v>68</v>
      </c>
      <c r="I57">
        <v>27</v>
      </c>
      <c r="K57">
        <v>10</v>
      </c>
    </row>
    <row r="58" spans="2:11" x14ac:dyDescent="0.25">
      <c r="B58" t="s">
        <v>601</v>
      </c>
      <c r="C58" s="4">
        <v>45258.515648148146</v>
      </c>
      <c r="D58" t="s">
        <v>69</v>
      </c>
      <c r="E58" t="s">
        <v>10</v>
      </c>
      <c r="F58" t="s">
        <v>11</v>
      </c>
      <c r="G58" t="s">
        <v>62</v>
      </c>
      <c r="H58" t="s">
        <v>70</v>
      </c>
      <c r="I58">
        <v>3</v>
      </c>
      <c r="K58">
        <v>10</v>
      </c>
    </row>
    <row r="59" spans="2:11" x14ac:dyDescent="0.25">
      <c r="B59" t="s">
        <v>601</v>
      </c>
      <c r="C59" s="4">
        <v>45258.515648148146</v>
      </c>
      <c r="D59" t="s">
        <v>71</v>
      </c>
      <c r="E59" t="s">
        <v>10</v>
      </c>
      <c r="F59" t="s">
        <v>11</v>
      </c>
      <c r="G59" t="s">
        <v>36</v>
      </c>
      <c r="H59" t="s">
        <v>72</v>
      </c>
      <c r="I59">
        <v>148</v>
      </c>
      <c r="K59">
        <v>10</v>
      </c>
    </row>
    <row r="60" spans="2:11" x14ac:dyDescent="0.25">
      <c r="B60" t="s">
        <v>601</v>
      </c>
      <c r="C60" s="4">
        <v>45258.515648148146</v>
      </c>
      <c r="D60" t="s">
        <v>73</v>
      </c>
      <c r="E60" t="s">
        <v>10</v>
      </c>
      <c r="F60" t="s">
        <v>11</v>
      </c>
      <c r="G60" t="s">
        <v>62</v>
      </c>
      <c r="H60" t="s">
        <v>74</v>
      </c>
      <c r="I60">
        <v>46</v>
      </c>
      <c r="K60">
        <v>10</v>
      </c>
    </row>
    <row r="61" spans="2:11" x14ac:dyDescent="0.25">
      <c r="B61" t="s">
        <v>601</v>
      </c>
      <c r="C61" s="4">
        <v>45258.515648148146</v>
      </c>
      <c r="D61" t="s">
        <v>75</v>
      </c>
      <c r="E61" t="s">
        <v>10</v>
      </c>
      <c r="F61" t="s">
        <v>32</v>
      </c>
      <c r="G61" t="s">
        <v>76</v>
      </c>
      <c r="H61" t="s">
        <v>77</v>
      </c>
      <c r="I61">
        <v>1</v>
      </c>
      <c r="K61">
        <v>10</v>
      </c>
    </row>
    <row r="62" spans="2:11" x14ac:dyDescent="0.25">
      <c r="B62" t="s">
        <v>601</v>
      </c>
      <c r="C62" s="4">
        <v>45258.515648148146</v>
      </c>
      <c r="D62" t="s">
        <v>78</v>
      </c>
      <c r="E62" t="s">
        <v>10</v>
      </c>
      <c r="F62" t="s">
        <v>32</v>
      </c>
      <c r="G62" t="s">
        <v>79</v>
      </c>
      <c r="H62" t="s">
        <v>80</v>
      </c>
      <c r="I62">
        <v>3</v>
      </c>
      <c r="K62">
        <v>10</v>
      </c>
    </row>
    <row r="63" spans="2:11" x14ac:dyDescent="0.25">
      <c r="B63" t="s">
        <v>601</v>
      </c>
      <c r="C63" s="4">
        <v>45258.515648148146</v>
      </c>
      <c r="D63" t="s">
        <v>119</v>
      </c>
      <c r="E63" t="s">
        <v>15</v>
      </c>
      <c r="F63" t="s">
        <v>22</v>
      </c>
      <c r="G63" t="s">
        <v>120</v>
      </c>
      <c r="H63" t="s">
        <v>144</v>
      </c>
      <c r="I63">
        <v>1</v>
      </c>
      <c r="K63">
        <v>10</v>
      </c>
    </row>
    <row r="64" spans="2:11" x14ac:dyDescent="0.25">
      <c r="B64" t="s">
        <v>601</v>
      </c>
      <c r="C64" s="4">
        <v>45258.515648148146</v>
      </c>
      <c r="D64" t="s">
        <v>83</v>
      </c>
      <c r="E64" t="s">
        <v>10</v>
      </c>
      <c r="F64" t="s">
        <v>11</v>
      </c>
      <c r="G64" t="s">
        <v>84</v>
      </c>
      <c r="H64" t="s">
        <v>85</v>
      </c>
      <c r="I64">
        <v>1</v>
      </c>
      <c r="K64">
        <v>10</v>
      </c>
    </row>
    <row r="65" spans="2:11" x14ac:dyDescent="0.25">
      <c r="B65" t="s">
        <v>601</v>
      </c>
      <c r="C65" s="4">
        <v>45258.515648148146</v>
      </c>
      <c r="D65" t="s">
        <v>86</v>
      </c>
      <c r="E65" t="s">
        <v>10</v>
      </c>
      <c r="F65" t="s">
        <v>32</v>
      </c>
      <c r="G65" t="s">
        <v>87</v>
      </c>
      <c r="H65" t="s">
        <v>88</v>
      </c>
      <c r="I65">
        <v>1</v>
      </c>
      <c r="K65">
        <v>10</v>
      </c>
    </row>
    <row r="66" spans="2:11" x14ac:dyDescent="0.25">
      <c r="B66" t="s">
        <v>601</v>
      </c>
      <c r="C66" s="4">
        <v>45258.515648148146</v>
      </c>
      <c r="D66" t="s">
        <v>89</v>
      </c>
      <c r="E66" t="s">
        <v>10</v>
      </c>
      <c r="F66" t="s">
        <v>32</v>
      </c>
      <c r="G66" t="s">
        <v>39</v>
      </c>
      <c r="H66" t="s">
        <v>90</v>
      </c>
      <c r="I66">
        <v>1</v>
      </c>
      <c r="K66">
        <v>10</v>
      </c>
    </row>
    <row r="67" spans="2:11" x14ac:dyDescent="0.25">
      <c r="B67" t="s">
        <v>601</v>
      </c>
      <c r="C67" s="4">
        <v>45258.515648148146</v>
      </c>
      <c r="D67" t="s">
        <v>91</v>
      </c>
      <c r="E67" t="s">
        <v>10</v>
      </c>
      <c r="F67" t="s">
        <v>32</v>
      </c>
      <c r="G67" t="s">
        <v>39</v>
      </c>
      <c r="H67" t="s">
        <v>92</v>
      </c>
      <c r="I67">
        <v>1</v>
      </c>
      <c r="K67">
        <v>10</v>
      </c>
    </row>
    <row r="68" spans="2:11" x14ac:dyDescent="0.25">
      <c r="B68" t="s">
        <v>601</v>
      </c>
      <c r="C68" s="4">
        <v>45258.515648148146</v>
      </c>
      <c r="D68" t="s">
        <v>93</v>
      </c>
      <c r="E68" t="s">
        <v>10</v>
      </c>
      <c r="F68" t="s">
        <v>32</v>
      </c>
      <c r="G68" t="s">
        <v>87</v>
      </c>
      <c r="H68" t="s">
        <v>94</v>
      </c>
      <c r="I68">
        <v>2</v>
      </c>
      <c r="K68">
        <v>10</v>
      </c>
    </row>
    <row r="69" spans="2:11" x14ac:dyDescent="0.25">
      <c r="B69" t="s">
        <v>601</v>
      </c>
      <c r="C69" s="4">
        <v>45258.515648148146</v>
      </c>
      <c r="D69" t="s">
        <v>95</v>
      </c>
      <c r="E69" t="s">
        <v>10</v>
      </c>
      <c r="F69" t="s">
        <v>32</v>
      </c>
      <c r="G69" t="s">
        <v>39</v>
      </c>
      <c r="H69" t="s">
        <v>96</v>
      </c>
      <c r="I69">
        <v>2</v>
      </c>
      <c r="K69">
        <v>10</v>
      </c>
    </row>
    <row r="70" spans="2:11" x14ac:dyDescent="0.25">
      <c r="B70" t="s">
        <v>601</v>
      </c>
      <c r="C70" s="4">
        <v>45258.515648148146</v>
      </c>
      <c r="D70" t="s">
        <v>97</v>
      </c>
      <c r="E70" t="s">
        <v>10</v>
      </c>
      <c r="F70" t="s">
        <v>32</v>
      </c>
      <c r="G70" t="s">
        <v>39</v>
      </c>
      <c r="H70" t="s">
        <v>98</v>
      </c>
      <c r="I70">
        <v>2</v>
      </c>
      <c r="K70">
        <v>10</v>
      </c>
    </row>
    <row r="71" spans="2:11" x14ac:dyDescent="0.25">
      <c r="B71" t="s">
        <v>601</v>
      </c>
      <c r="C71" s="4">
        <v>45258.515648148146</v>
      </c>
      <c r="D71" t="s">
        <v>99</v>
      </c>
      <c r="E71" t="s">
        <v>10</v>
      </c>
      <c r="F71" t="s">
        <v>32</v>
      </c>
      <c r="G71" t="s">
        <v>39</v>
      </c>
      <c r="H71" t="s">
        <v>100</v>
      </c>
      <c r="I71">
        <v>162</v>
      </c>
      <c r="K71">
        <v>10</v>
      </c>
    </row>
    <row r="72" spans="2:11" x14ac:dyDescent="0.25">
      <c r="B72" t="s">
        <v>601</v>
      </c>
      <c r="C72" s="4">
        <v>45258.515648148146</v>
      </c>
      <c r="D72" t="s">
        <v>101</v>
      </c>
      <c r="E72" t="s">
        <v>10</v>
      </c>
      <c r="F72" t="s">
        <v>32</v>
      </c>
      <c r="G72" t="s">
        <v>39</v>
      </c>
      <c r="H72" t="s">
        <v>102</v>
      </c>
      <c r="I72">
        <v>39</v>
      </c>
      <c r="K72">
        <v>10</v>
      </c>
    </row>
  </sheetData>
  <hyperlinks>
    <hyperlink ref="A2" location="'Síntese Resultados'!A1" display="Voltar para a página Síntese de Resultados" xr:uid="{3F6278C8-48DA-494F-87AF-3D39BAA39FB7}"/>
  </hyperlinks>
  <pageMargins left="0.7" right="0.7" top="0.75" bottom="0.75" header="0.3" footer="0.3"/>
  <drawing r:id="rId1"/>
  <tableParts count="1">
    <tablePart r:id="rId2"/>
  </tablePart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EC3FD-E8C3-4343-AB61-84BDBB2777A9}">
  <dimension ref="A2:K74"/>
  <sheetViews>
    <sheetView workbookViewId="0">
      <selection activeCell="A2" sqref="A2"/>
    </sheetView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605</v>
      </c>
      <c r="C41" s="4">
        <v>45258.622013888889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18</v>
      </c>
      <c r="K41">
        <v>10</v>
      </c>
    </row>
    <row r="42" spans="2:11" x14ac:dyDescent="0.25">
      <c r="B42" t="s">
        <v>605</v>
      </c>
      <c r="C42" s="4">
        <v>45258.622013888889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605</v>
      </c>
      <c r="C43" s="4">
        <v>45258.622013888889</v>
      </c>
      <c r="D43" t="s">
        <v>19</v>
      </c>
      <c r="E43" t="s">
        <v>15</v>
      </c>
      <c r="F43" t="s">
        <v>11</v>
      </c>
      <c r="G43" t="s">
        <v>17</v>
      </c>
      <c r="H43" t="s">
        <v>20</v>
      </c>
      <c r="I43">
        <v>2</v>
      </c>
      <c r="K43">
        <v>10</v>
      </c>
    </row>
    <row r="44" spans="2:11" x14ac:dyDescent="0.25">
      <c r="B44" t="s">
        <v>605</v>
      </c>
      <c r="C44" s="4">
        <v>45258.622013888889</v>
      </c>
      <c r="D44" t="s">
        <v>21</v>
      </c>
      <c r="E44" t="s">
        <v>15</v>
      </c>
      <c r="F44" t="s">
        <v>22</v>
      </c>
      <c r="G44" t="s">
        <v>23</v>
      </c>
      <c r="H44" t="s">
        <v>141</v>
      </c>
      <c r="I44">
        <v>2</v>
      </c>
      <c r="K44">
        <v>10</v>
      </c>
    </row>
    <row r="45" spans="2:11" x14ac:dyDescent="0.25">
      <c r="B45" t="s">
        <v>605</v>
      </c>
      <c r="C45" s="4">
        <v>45258.622013888889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605</v>
      </c>
      <c r="C46" s="4">
        <v>45258.622013888889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3</v>
      </c>
      <c r="K46">
        <v>10</v>
      </c>
    </row>
    <row r="47" spans="2:11" x14ac:dyDescent="0.25">
      <c r="B47" t="s">
        <v>605</v>
      </c>
      <c r="C47" s="4">
        <v>45258.622013888889</v>
      </c>
      <c r="D47" t="s">
        <v>31</v>
      </c>
      <c r="E47" t="s">
        <v>15</v>
      </c>
      <c r="F47" t="s">
        <v>32</v>
      </c>
      <c r="G47" t="s">
        <v>33</v>
      </c>
      <c r="H47" t="s">
        <v>627</v>
      </c>
      <c r="I47">
        <v>226</v>
      </c>
      <c r="K47">
        <v>10</v>
      </c>
    </row>
    <row r="48" spans="2:11" x14ac:dyDescent="0.25">
      <c r="B48" t="s">
        <v>605</v>
      </c>
      <c r="C48" s="4">
        <v>45258.622013888889</v>
      </c>
      <c r="D48" t="s">
        <v>35</v>
      </c>
      <c r="E48" t="s">
        <v>15</v>
      </c>
      <c r="F48" t="s">
        <v>11</v>
      </c>
      <c r="G48" t="s">
        <v>36</v>
      </c>
      <c r="H48" t="s">
        <v>628</v>
      </c>
      <c r="I48">
        <v>30</v>
      </c>
      <c r="K48">
        <v>10</v>
      </c>
    </row>
    <row r="49" spans="2:11" x14ac:dyDescent="0.25">
      <c r="B49" t="s">
        <v>605</v>
      </c>
      <c r="C49" s="4">
        <v>45258.622013888889</v>
      </c>
      <c r="D49" t="s">
        <v>38</v>
      </c>
      <c r="E49" t="s">
        <v>10</v>
      </c>
      <c r="F49" t="s">
        <v>11</v>
      </c>
      <c r="G49" t="s">
        <v>39</v>
      </c>
      <c r="H49" t="s">
        <v>40</v>
      </c>
      <c r="I49">
        <v>0</v>
      </c>
      <c r="K49">
        <v>10</v>
      </c>
    </row>
    <row r="50" spans="2:11" x14ac:dyDescent="0.25">
      <c r="B50" t="s">
        <v>605</v>
      </c>
      <c r="C50" s="4">
        <v>45258.622013888889</v>
      </c>
      <c r="D50" t="s">
        <v>41</v>
      </c>
      <c r="E50" t="s">
        <v>15</v>
      </c>
      <c r="F50" t="s">
        <v>11</v>
      </c>
      <c r="G50" t="s">
        <v>42</v>
      </c>
      <c r="H50" t="s">
        <v>43</v>
      </c>
      <c r="I50">
        <v>1</v>
      </c>
      <c r="J50" t="s">
        <v>44</v>
      </c>
      <c r="K50">
        <v>10</v>
      </c>
    </row>
    <row r="51" spans="2:11" x14ac:dyDescent="0.25">
      <c r="B51" t="s">
        <v>605</v>
      </c>
      <c r="C51" s="4">
        <v>45258.622013888889</v>
      </c>
      <c r="D51" t="s">
        <v>45</v>
      </c>
      <c r="E51" t="s">
        <v>10</v>
      </c>
      <c r="F51" t="s">
        <v>11</v>
      </c>
      <c r="G51" t="s">
        <v>46</v>
      </c>
      <c r="H51" t="s">
        <v>47</v>
      </c>
      <c r="I51">
        <v>1</v>
      </c>
      <c r="J51" t="s">
        <v>629</v>
      </c>
      <c r="K51">
        <v>10</v>
      </c>
    </row>
    <row r="52" spans="2:11" x14ac:dyDescent="0.25">
      <c r="B52" t="s">
        <v>605</v>
      </c>
      <c r="C52" s="4">
        <v>45258.622013888889</v>
      </c>
      <c r="D52" t="s">
        <v>49</v>
      </c>
      <c r="E52" t="s">
        <v>10</v>
      </c>
      <c r="F52" t="s">
        <v>11</v>
      </c>
      <c r="G52" t="s">
        <v>39</v>
      </c>
      <c r="H52" t="s">
        <v>50</v>
      </c>
      <c r="I52">
        <v>2</v>
      </c>
      <c r="K52">
        <v>10</v>
      </c>
    </row>
    <row r="53" spans="2:11" x14ac:dyDescent="0.25">
      <c r="B53" t="s">
        <v>605</v>
      </c>
      <c r="C53" s="4">
        <v>45258.622013888889</v>
      </c>
      <c r="D53" t="s">
        <v>51</v>
      </c>
      <c r="E53" t="s">
        <v>10</v>
      </c>
      <c r="F53" t="s">
        <v>11</v>
      </c>
      <c r="G53" t="s">
        <v>39</v>
      </c>
      <c r="H53" t="s">
        <v>52</v>
      </c>
      <c r="I53">
        <v>4</v>
      </c>
      <c r="K53">
        <v>10</v>
      </c>
    </row>
    <row r="54" spans="2:11" x14ac:dyDescent="0.25">
      <c r="B54" t="s">
        <v>605</v>
      </c>
      <c r="C54" s="4">
        <v>45258.622013888889</v>
      </c>
      <c r="D54" t="s">
        <v>53</v>
      </c>
      <c r="E54" t="s">
        <v>10</v>
      </c>
      <c r="F54" t="s">
        <v>11</v>
      </c>
      <c r="H54" t="s">
        <v>54</v>
      </c>
      <c r="I54">
        <v>4</v>
      </c>
      <c r="K54">
        <v>10</v>
      </c>
    </row>
    <row r="55" spans="2:11" x14ac:dyDescent="0.25">
      <c r="B55" t="s">
        <v>605</v>
      </c>
      <c r="C55" s="4">
        <v>45258.622013888889</v>
      </c>
      <c r="D55" t="s">
        <v>55</v>
      </c>
      <c r="E55" t="s">
        <v>10</v>
      </c>
      <c r="F55" t="s">
        <v>11</v>
      </c>
      <c r="H55" t="s">
        <v>56</v>
      </c>
      <c r="I55">
        <v>14</v>
      </c>
      <c r="K55">
        <v>10</v>
      </c>
    </row>
    <row r="56" spans="2:11" x14ac:dyDescent="0.25">
      <c r="B56" t="s">
        <v>605</v>
      </c>
      <c r="C56" s="4">
        <v>45258.622013888889</v>
      </c>
      <c r="D56" t="s">
        <v>57</v>
      </c>
      <c r="E56" t="s">
        <v>10</v>
      </c>
      <c r="F56" t="s">
        <v>11</v>
      </c>
      <c r="H56" t="s">
        <v>58</v>
      </c>
      <c r="I56">
        <v>3</v>
      </c>
      <c r="K56">
        <v>10</v>
      </c>
    </row>
    <row r="57" spans="2:11" x14ac:dyDescent="0.25">
      <c r="B57" t="s">
        <v>605</v>
      </c>
      <c r="C57" s="4">
        <v>45258.622013888889</v>
      </c>
      <c r="D57" t="s">
        <v>59</v>
      </c>
      <c r="E57" t="s">
        <v>10</v>
      </c>
      <c r="F57" t="s">
        <v>11</v>
      </c>
      <c r="H57" t="s">
        <v>60</v>
      </c>
      <c r="I57">
        <v>8</v>
      </c>
      <c r="K57">
        <v>10</v>
      </c>
    </row>
    <row r="58" spans="2:11" x14ac:dyDescent="0.25">
      <c r="B58" t="s">
        <v>605</v>
      </c>
      <c r="C58" s="4">
        <v>45258.622013888889</v>
      </c>
      <c r="D58" t="s">
        <v>61</v>
      </c>
      <c r="E58" t="s">
        <v>10</v>
      </c>
      <c r="F58" t="s">
        <v>11</v>
      </c>
      <c r="G58" t="s">
        <v>62</v>
      </c>
      <c r="H58" t="s">
        <v>63</v>
      </c>
      <c r="I58">
        <v>1</v>
      </c>
      <c r="K58">
        <v>10</v>
      </c>
    </row>
    <row r="59" spans="2:11" x14ac:dyDescent="0.25">
      <c r="B59" t="s">
        <v>605</v>
      </c>
      <c r="C59" s="4">
        <v>45258.622013888889</v>
      </c>
      <c r="D59" t="s">
        <v>67</v>
      </c>
      <c r="E59" t="s">
        <v>10</v>
      </c>
      <c r="F59" t="s">
        <v>11</v>
      </c>
      <c r="G59" t="s">
        <v>62</v>
      </c>
      <c r="H59" t="s">
        <v>68</v>
      </c>
      <c r="I59">
        <v>30</v>
      </c>
      <c r="K59">
        <v>10</v>
      </c>
    </row>
    <row r="60" spans="2:11" x14ac:dyDescent="0.25">
      <c r="B60" t="s">
        <v>605</v>
      </c>
      <c r="C60" s="4">
        <v>45258.622013888889</v>
      </c>
      <c r="D60" t="s">
        <v>69</v>
      </c>
      <c r="E60" t="s">
        <v>10</v>
      </c>
      <c r="F60" t="s">
        <v>11</v>
      </c>
      <c r="G60" t="s">
        <v>62</v>
      </c>
      <c r="H60" t="s">
        <v>70</v>
      </c>
      <c r="I60">
        <v>3</v>
      </c>
      <c r="K60">
        <v>10</v>
      </c>
    </row>
    <row r="61" spans="2:11" x14ac:dyDescent="0.25">
      <c r="B61" t="s">
        <v>605</v>
      </c>
      <c r="C61" s="4">
        <v>45258.622013888889</v>
      </c>
      <c r="D61" t="s">
        <v>71</v>
      </c>
      <c r="E61" t="s">
        <v>10</v>
      </c>
      <c r="F61" t="s">
        <v>11</v>
      </c>
      <c r="G61" t="s">
        <v>36</v>
      </c>
      <c r="H61" t="s">
        <v>72</v>
      </c>
      <c r="I61">
        <v>165</v>
      </c>
      <c r="K61">
        <v>10</v>
      </c>
    </row>
    <row r="62" spans="2:11" x14ac:dyDescent="0.25">
      <c r="B62" t="s">
        <v>605</v>
      </c>
      <c r="C62" s="4">
        <v>45258.622013888889</v>
      </c>
      <c r="D62" t="s">
        <v>73</v>
      </c>
      <c r="E62" t="s">
        <v>10</v>
      </c>
      <c r="F62" t="s">
        <v>11</v>
      </c>
      <c r="G62" t="s">
        <v>62</v>
      </c>
      <c r="H62" t="s">
        <v>74</v>
      </c>
      <c r="I62">
        <v>46</v>
      </c>
      <c r="K62">
        <v>10</v>
      </c>
    </row>
    <row r="63" spans="2:11" x14ac:dyDescent="0.25">
      <c r="B63" t="s">
        <v>605</v>
      </c>
      <c r="C63" s="4">
        <v>45258.622013888889</v>
      </c>
      <c r="D63" t="s">
        <v>75</v>
      </c>
      <c r="E63" t="s">
        <v>10</v>
      </c>
      <c r="F63" t="s">
        <v>32</v>
      </c>
      <c r="G63" t="s">
        <v>76</v>
      </c>
      <c r="H63" t="s">
        <v>77</v>
      </c>
      <c r="I63">
        <v>1</v>
      </c>
      <c r="K63">
        <v>10</v>
      </c>
    </row>
    <row r="64" spans="2:11" x14ac:dyDescent="0.25">
      <c r="B64" t="s">
        <v>605</v>
      </c>
      <c r="C64" s="4">
        <v>45258.622013888889</v>
      </c>
      <c r="D64" t="s">
        <v>78</v>
      </c>
      <c r="E64" t="s">
        <v>10</v>
      </c>
      <c r="F64" t="s">
        <v>32</v>
      </c>
      <c r="G64" t="s">
        <v>79</v>
      </c>
      <c r="H64" t="s">
        <v>80</v>
      </c>
      <c r="I64">
        <v>4</v>
      </c>
      <c r="K64">
        <v>10</v>
      </c>
    </row>
    <row r="65" spans="2:11" x14ac:dyDescent="0.25">
      <c r="B65" t="s">
        <v>605</v>
      </c>
      <c r="C65" s="4">
        <v>45258.622013888889</v>
      </c>
      <c r="D65" t="s">
        <v>119</v>
      </c>
      <c r="E65" t="s">
        <v>15</v>
      </c>
      <c r="F65" t="s">
        <v>22</v>
      </c>
      <c r="G65" t="s">
        <v>120</v>
      </c>
      <c r="H65" t="s">
        <v>349</v>
      </c>
      <c r="I65">
        <v>3</v>
      </c>
      <c r="K65">
        <v>10</v>
      </c>
    </row>
    <row r="66" spans="2:11" x14ac:dyDescent="0.25">
      <c r="B66" t="s">
        <v>605</v>
      </c>
      <c r="C66" s="4">
        <v>45258.622013888889</v>
      </c>
      <c r="D66" t="s">
        <v>83</v>
      </c>
      <c r="E66" t="s">
        <v>10</v>
      </c>
      <c r="F66" t="s">
        <v>11</v>
      </c>
      <c r="G66" t="s">
        <v>84</v>
      </c>
      <c r="H66" t="s">
        <v>85</v>
      </c>
      <c r="I66">
        <v>1</v>
      </c>
      <c r="K66">
        <v>10</v>
      </c>
    </row>
    <row r="67" spans="2:11" x14ac:dyDescent="0.25">
      <c r="B67" t="s">
        <v>605</v>
      </c>
      <c r="C67" s="4">
        <v>45258.622013888889</v>
      </c>
      <c r="D67" t="s">
        <v>86</v>
      </c>
      <c r="E67" t="s">
        <v>10</v>
      </c>
      <c r="F67" t="s">
        <v>32</v>
      </c>
      <c r="G67" t="s">
        <v>87</v>
      </c>
      <c r="H67" t="s">
        <v>88</v>
      </c>
      <c r="I67">
        <v>1</v>
      </c>
      <c r="K67">
        <v>10</v>
      </c>
    </row>
    <row r="68" spans="2:11" x14ac:dyDescent="0.25">
      <c r="B68" t="s">
        <v>605</v>
      </c>
      <c r="C68" s="4">
        <v>45258.622013888889</v>
      </c>
      <c r="D68" t="s">
        <v>89</v>
      </c>
      <c r="E68" t="s">
        <v>10</v>
      </c>
      <c r="F68" t="s">
        <v>32</v>
      </c>
      <c r="G68" t="s">
        <v>39</v>
      </c>
      <c r="H68" t="s">
        <v>90</v>
      </c>
      <c r="I68">
        <v>1</v>
      </c>
      <c r="K68">
        <v>10</v>
      </c>
    </row>
    <row r="69" spans="2:11" x14ac:dyDescent="0.25">
      <c r="B69" t="s">
        <v>605</v>
      </c>
      <c r="C69" s="4">
        <v>45258.622013888889</v>
      </c>
      <c r="D69" t="s">
        <v>91</v>
      </c>
      <c r="E69" t="s">
        <v>10</v>
      </c>
      <c r="F69" t="s">
        <v>32</v>
      </c>
      <c r="G69" t="s">
        <v>39</v>
      </c>
      <c r="H69" t="s">
        <v>92</v>
      </c>
      <c r="I69">
        <v>1</v>
      </c>
      <c r="K69">
        <v>10</v>
      </c>
    </row>
    <row r="70" spans="2:11" x14ac:dyDescent="0.25">
      <c r="B70" t="s">
        <v>605</v>
      </c>
      <c r="C70" s="4">
        <v>45258.622013888889</v>
      </c>
      <c r="D70" t="s">
        <v>93</v>
      </c>
      <c r="E70" t="s">
        <v>10</v>
      </c>
      <c r="F70" t="s">
        <v>32</v>
      </c>
      <c r="G70" t="s">
        <v>87</v>
      </c>
      <c r="H70" t="s">
        <v>94</v>
      </c>
      <c r="I70">
        <v>3</v>
      </c>
      <c r="K70">
        <v>10</v>
      </c>
    </row>
    <row r="71" spans="2:11" x14ac:dyDescent="0.25">
      <c r="B71" t="s">
        <v>605</v>
      </c>
      <c r="C71" s="4">
        <v>45258.622013888889</v>
      </c>
      <c r="D71" t="s">
        <v>95</v>
      </c>
      <c r="E71" t="s">
        <v>10</v>
      </c>
      <c r="F71" t="s">
        <v>32</v>
      </c>
      <c r="G71" t="s">
        <v>39</v>
      </c>
      <c r="H71" t="s">
        <v>96</v>
      </c>
      <c r="I71">
        <v>3</v>
      </c>
      <c r="K71">
        <v>10</v>
      </c>
    </row>
    <row r="72" spans="2:11" x14ac:dyDescent="0.25">
      <c r="B72" t="s">
        <v>605</v>
      </c>
      <c r="C72" s="4">
        <v>45258.622013888889</v>
      </c>
      <c r="D72" t="s">
        <v>97</v>
      </c>
      <c r="E72" t="s">
        <v>10</v>
      </c>
      <c r="F72" t="s">
        <v>32</v>
      </c>
      <c r="G72" t="s">
        <v>39</v>
      </c>
      <c r="H72" t="s">
        <v>98</v>
      </c>
      <c r="I72">
        <v>3</v>
      </c>
      <c r="K72">
        <v>10</v>
      </c>
    </row>
    <row r="73" spans="2:11" x14ac:dyDescent="0.25">
      <c r="B73" t="s">
        <v>605</v>
      </c>
      <c r="C73" s="4">
        <v>45258.622013888889</v>
      </c>
      <c r="D73" t="s">
        <v>99</v>
      </c>
      <c r="E73" t="s">
        <v>10</v>
      </c>
      <c r="F73" t="s">
        <v>32</v>
      </c>
      <c r="G73" t="s">
        <v>39</v>
      </c>
      <c r="H73" t="s">
        <v>100</v>
      </c>
      <c r="I73">
        <v>180</v>
      </c>
      <c r="K73">
        <v>10</v>
      </c>
    </row>
    <row r="74" spans="2:11" x14ac:dyDescent="0.25">
      <c r="B74" t="s">
        <v>605</v>
      </c>
      <c r="C74" s="4">
        <v>45258.622013888889</v>
      </c>
      <c r="D74" t="s">
        <v>101</v>
      </c>
      <c r="E74" t="s">
        <v>10</v>
      </c>
      <c r="F74" t="s">
        <v>32</v>
      </c>
      <c r="G74" t="s">
        <v>39</v>
      </c>
      <c r="H74" t="s">
        <v>102</v>
      </c>
      <c r="I74">
        <v>49</v>
      </c>
      <c r="K74">
        <v>10</v>
      </c>
    </row>
  </sheetData>
  <hyperlinks>
    <hyperlink ref="A2" location="'Síntese Resultados'!A1" display="Voltar para a página Síntese de Resultados" xr:uid="{5D66882B-7FD9-4C07-8EE6-6E4223A6993E}"/>
  </hyperlinks>
  <pageMargins left="0.7" right="0.7" top="0.75" bottom="0.75" header="0.3" footer="0.3"/>
  <drawing r:id="rId1"/>
  <tableParts count="1">
    <tablePart r:id="rId2"/>
  </tablePart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0153A-8772-4DD2-B900-E8CA0A654912}">
  <dimension ref="A2:K76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606</v>
      </c>
      <c r="C41" s="4">
        <v>45258.577314814815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18</v>
      </c>
      <c r="K41">
        <v>10</v>
      </c>
    </row>
    <row r="42" spans="2:11" x14ac:dyDescent="0.25">
      <c r="B42" t="s">
        <v>606</v>
      </c>
      <c r="C42" s="4">
        <v>45258.577314814815</v>
      </c>
      <c r="D42" t="s">
        <v>167</v>
      </c>
      <c r="E42" t="s">
        <v>15</v>
      </c>
      <c r="F42" t="s">
        <v>22</v>
      </c>
      <c r="G42" t="s">
        <v>168</v>
      </c>
      <c r="H42" t="s">
        <v>368</v>
      </c>
      <c r="I42">
        <v>2</v>
      </c>
      <c r="K42">
        <v>10</v>
      </c>
    </row>
    <row r="43" spans="2:11" x14ac:dyDescent="0.25">
      <c r="B43" t="s">
        <v>606</v>
      </c>
      <c r="C43" s="4">
        <v>45258.577314814815</v>
      </c>
      <c r="D43" t="s">
        <v>16</v>
      </c>
      <c r="E43" t="s">
        <v>15</v>
      </c>
      <c r="F43" t="s">
        <v>11</v>
      </c>
      <c r="G43" t="s">
        <v>17</v>
      </c>
      <c r="H43" t="s">
        <v>18</v>
      </c>
      <c r="I43">
        <v>1</v>
      </c>
      <c r="K43">
        <v>10</v>
      </c>
    </row>
    <row r="44" spans="2:11" x14ac:dyDescent="0.25">
      <c r="B44" t="s">
        <v>606</v>
      </c>
      <c r="C44" s="4">
        <v>45258.577314814815</v>
      </c>
      <c r="D44" t="s">
        <v>19</v>
      </c>
      <c r="E44" t="s">
        <v>15</v>
      </c>
      <c r="F44" t="s">
        <v>11</v>
      </c>
      <c r="G44" t="s">
        <v>17</v>
      </c>
      <c r="H44" t="s">
        <v>20</v>
      </c>
      <c r="I44">
        <v>2</v>
      </c>
      <c r="K44">
        <v>10</v>
      </c>
    </row>
    <row r="45" spans="2:11" x14ac:dyDescent="0.25">
      <c r="B45" t="s">
        <v>606</v>
      </c>
      <c r="C45" s="4">
        <v>45258.577314814815</v>
      </c>
      <c r="D45" t="s">
        <v>21</v>
      </c>
      <c r="E45" t="s">
        <v>15</v>
      </c>
      <c r="F45" t="s">
        <v>22</v>
      </c>
      <c r="G45" t="s">
        <v>23</v>
      </c>
      <c r="H45" t="s">
        <v>401</v>
      </c>
      <c r="I45">
        <v>3</v>
      </c>
      <c r="K45">
        <v>10</v>
      </c>
    </row>
    <row r="46" spans="2:11" x14ac:dyDescent="0.25">
      <c r="B46" t="s">
        <v>606</v>
      </c>
      <c r="C46" s="4">
        <v>45258.577314814815</v>
      </c>
      <c r="D46" t="s">
        <v>25</v>
      </c>
      <c r="E46" t="s">
        <v>10</v>
      </c>
      <c r="F46" t="s">
        <v>11</v>
      </c>
      <c r="G46" t="s">
        <v>26</v>
      </c>
      <c r="H46" t="s">
        <v>27</v>
      </c>
      <c r="I46">
        <v>0</v>
      </c>
      <c r="K46">
        <v>10</v>
      </c>
    </row>
    <row r="47" spans="2:11" x14ac:dyDescent="0.25">
      <c r="B47" t="s">
        <v>606</v>
      </c>
      <c r="C47" s="4">
        <v>45258.577314814815</v>
      </c>
      <c r="D47" t="s">
        <v>28</v>
      </c>
      <c r="E47" t="s">
        <v>10</v>
      </c>
      <c r="F47" t="s">
        <v>11</v>
      </c>
      <c r="G47" t="s">
        <v>29</v>
      </c>
      <c r="H47" t="s">
        <v>30</v>
      </c>
      <c r="I47">
        <v>2</v>
      </c>
      <c r="K47">
        <v>10</v>
      </c>
    </row>
    <row r="48" spans="2:11" x14ac:dyDescent="0.25">
      <c r="B48" t="s">
        <v>606</v>
      </c>
      <c r="C48" s="4">
        <v>45258.577314814815</v>
      </c>
      <c r="D48" t="s">
        <v>31</v>
      </c>
      <c r="E48" t="s">
        <v>15</v>
      </c>
      <c r="F48" t="s">
        <v>32</v>
      </c>
      <c r="G48" t="s">
        <v>33</v>
      </c>
      <c r="H48" t="s">
        <v>612</v>
      </c>
      <c r="I48">
        <v>165</v>
      </c>
      <c r="K48">
        <v>10</v>
      </c>
    </row>
    <row r="49" spans="2:11" x14ac:dyDescent="0.25">
      <c r="B49" t="s">
        <v>606</v>
      </c>
      <c r="C49" s="4">
        <v>45258.577314814815</v>
      </c>
      <c r="D49" t="s">
        <v>254</v>
      </c>
      <c r="E49" t="s">
        <v>10</v>
      </c>
      <c r="F49" t="s">
        <v>11</v>
      </c>
      <c r="G49" t="s">
        <v>36</v>
      </c>
      <c r="H49" t="s">
        <v>255</v>
      </c>
      <c r="I49">
        <v>0</v>
      </c>
      <c r="K49">
        <v>10</v>
      </c>
    </row>
    <row r="50" spans="2:11" x14ac:dyDescent="0.25">
      <c r="B50" t="s">
        <v>606</v>
      </c>
      <c r="C50" s="4">
        <v>45258.577314814815</v>
      </c>
      <c r="D50" t="s">
        <v>38</v>
      </c>
      <c r="E50" t="s">
        <v>10</v>
      </c>
      <c r="F50" t="s">
        <v>11</v>
      </c>
      <c r="G50" t="s">
        <v>39</v>
      </c>
      <c r="H50" t="s">
        <v>40</v>
      </c>
      <c r="I50">
        <v>0</v>
      </c>
      <c r="K50">
        <v>10</v>
      </c>
    </row>
    <row r="51" spans="2:11" x14ac:dyDescent="0.25">
      <c r="B51" t="s">
        <v>606</v>
      </c>
      <c r="C51" s="4">
        <v>45258.577314814815</v>
      </c>
      <c r="D51" t="s">
        <v>41</v>
      </c>
      <c r="E51" t="s">
        <v>15</v>
      </c>
      <c r="F51" t="s">
        <v>11</v>
      </c>
      <c r="G51" t="s">
        <v>42</v>
      </c>
      <c r="H51" t="s">
        <v>43</v>
      </c>
      <c r="I51">
        <v>1</v>
      </c>
      <c r="J51" t="s">
        <v>44</v>
      </c>
      <c r="K51">
        <v>10</v>
      </c>
    </row>
    <row r="52" spans="2:11" x14ac:dyDescent="0.25">
      <c r="B52" t="s">
        <v>606</v>
      </c>
      <c r="C52" s="4">
        <v>45258.577314814815</v>
      </c>
      <c r="D52" t="s">
        <v>45</v>
      </c>
      <c r="E52" t="s">
        <v>10</v>
      </c>
      <c r="F52" t="s">
        <v>11</v>
      </c>
      <c r="G52" t="s">
        <v>46</v>
      </c>
      <c r="H52" t="s">
        <v>47</v>
      </c>
      <c r="I52">
        <v>1</v>
      </c>
      <c r="J52" t="s">
        <v>610</v>
      </c>
      <c r="K52">
        <v>10</v>
      </c>
    </row>
    <row r="53" spans="2:11" x14ac:dyDescent="0.25">
      <c r="B53" t="s">
        <v>606</v>
      </c>
      <c r="C53" s="4">
        <v>45258.577314814815</v>
      </c>
      <c r="D53" t="s">
        <v>49</v>
      </c>
      <c r="E53" t="s">
        <v>10</v>
      </c>
      <c r="F53" t="s">
        <v>11</v>
      </c>
      <c r="G53" t="s">
        <v>39</v>
      </c>
      <c r="H53" t="s">
        <v>50</v>
      </c>
      <c r="I53">
        <v>3</v>
      </c>
      <c r="K53">
        <v>10</v>
      </c>
    </row>
    <row r="54" spans="2:11" x14ac:dyDescent="0.25">
      <c r="B54" t="s">
        <v>606</v>
      </c>
      <c r="C54" s="4">
        <v>45258.577314814815</v>
      </c>
      <c r="D54" t="s">
        <v>51</v>
      </c>
      <c r="E54" t="s">
        <v>10</v>
      </c>
      <c r="F54" t="s">
        <v>11</v>
      </c>
      <c r="G54" t="s">
        <v>39</v>
      </c>
      <c r="H54" t="s">
        <v>52</v>
      </c>
      <c r="I54">
        <v>5</v>
      </c>
      <c r="K54">
        <v>10</v>
      </c>
    </row>
    <row r="55" spans="2:11" x14ac:dyDescent="0.25">
      <c r="B55" t="s">
        <v>606</v>
      </c>
      <c r="C55" s="4">
        <v>45258.577314814815</v>
      </c>
      <c r="D55" t="s">
        <v>53</v>
      </c>
      <c r="E55" t="s">
        <v>10</v>
      </c>
      <c r="F55" t="s">
        <v>11</v>
      </c>
      <c r="H55" t="s">
        <v>54</v>
      </c>
      <c r="I55">
        <v>5</v>
      </c>
      <c r="K55">
        <v>10</v>
      </c>
    </row>
    <row r="56" spans="2:11" x14ac:dyDescent="0.25">
      <c r="B56" t="s">
        <v>606</v>
      </c>
      <c r="C56" s="4">
        <v>45258.577314814815</v>
      </c>
      <c r="D56" t="s">
        <v>55</v>
      </c>
      <c r="E56" t="s">
        <v>10</v>
      </c>
      <c r="F56" t="s">
        <v>11</v>
      </c>
      <c r="H56" t="s">
        <v>56</v>
      </c>
      <c r="I56">
        <v>8</v>
      </c>
      <c r="K56">
        <v>10</v>
      </c>
    </row>
    <row r="57" spans="2:11" x14ac:dyDescent="0.25">
      <c r="B57" t="s">
        <v>606</v>
      </c>
      <c r="C57" s="4">
        <v>45258.577314814815</v>
      </c>
      <c r="D57" t="s">
        <v>57</v>
      </c>
      <c r="E57" t="s">
        <v>10</v>
      </c>
      <c r="F57" t="s">
        <v>11</v>
      </c>
      <c r="H57" t="s">
        <v>58</v>
      </c>
      <c r="I57">
        <v>1</v>
      </c>
      <c r="K57">
        <v>10</v>
      </c>
    </row>
    <row r="58" spans="2:11" x14ac:dyDescent="0.25">
      <c r="B58" t="s">
        <v>606</v>
      </c>
      <c r="C58" s="4">
        <v>45258.577314814815</v>
      </c>
      <c r="D58" t="s">
        <v>59</v>
      </c>
      <c r="E58" t="s">
        <v>10</v>
      </c>
      <c r="F58" t="s">
        <v>11</v>
      </c>
      <c r="H58" t="s">
        <v>60</v>
      </c>
      <c r="I58">
        <v>1</v>
      </c>
      <c r="K58">
        <v>10</v>
      </c>
    </row>
    <row r="59" spans="2:11" x14ac:dyDescent="0.25">
      <c r="B59" t="s">
        <v>606</v>
      </c>
      <c r="C59" s="4">
        <v>45258.577314814815</v>
      </c>
      <c r="D59" t="s">
        <v>64</v>
      </c>
      <c r="E59" t="s">
        <v>10</v>
      </c>
      <c r="F59" t="s">
        <v>32</v>
      </c>
      <c r="G59" t="s">
        <v>65</v>
      </c>
      <c r="H59" t="s">
        <v>66</v>
      </c>
      <c r="I59">
        <v>1</v>
      </c>
      <c r="K59">
        <v>10</v>
      </c>
    </row>
    <row r="60" spans="2:11" x14ac:dyDescent="0.25">
      <c r="B60" t="s">
        <v>606</v>
      </c>
      <c r="C60" s="4">
        <v>45258.577314814815</v>
      </c>
      <c r="D60" t="s">
        <v>67</v>
      </c>
      <c r="E60" t="s">
        <v>10</v>
      </c>
      <c r="F60" t="s">
        <v>11</v>
      </c>
      <c r="G60" t="s">
        <v>62</v>
      </c>
      <c r="H60" t="s">
        <v>68</v>
      </c>
      <c r="I60">
        <v>26</v>
      </c>
      <c r="K60">
        <v>10</v>
      </c>
    </row>
    <row r="61" spans="2:11" x14ac:dyDescent="0.25">
      <c r="B61" t="s">
        <v>606</v>
      </c>
      <c r="C61" s="4">
        <v>45258.577314814815</v>
      </c>
      <c r="D61" t="s">
        <v>69</v>
      </c>
      <c r="E61" t="s">
        <v>10</v>
      </c>
      <c r="F61" t="s">
        <v>11</v>
      </c>
      <c r="G61" t="s">
        <v>62</v>
      </c>
      <c r="H61" t="s">
        <v>70</v>
      </c>
      <c r="I61">
        <v>4</v>
      </c>
      <c r="K61">
        <v>10</v>
      </c>
    </row>
    <row r="62" spans="2:11" x14ac:dyDescent="0.25">
      <c r="B62" t="s">
        <v>606</v>
      </c>
      <c r="C62" s="4">
        <v>45258.577314814815</v>
      </c>
      <c r="D62" t="s">
        <v>71</v>
      </c>
      <c r="E62" t="s">
        <v>10</v>
      </c>
      <c r="F62" t="s">
        <v>11</v>
      </c>
      <c r="G62" t="s">
        <v>36</v>
      </c>
      <c r="H62" t="s">
        <v>72</v>
      </c>
      <c r="I62">
        <v>148</v>
      </c>
      <c r="K62">
        <v>10</v>
      </c>
    </row>
    <row r="63" spans="2:11" x14ac:dyDescent="0.25">
      <c r="B63" t="s">
        <v>606</v>
      </c>
      <c r="C63" s="4">
        <v>45258.577314814815</v>
      </c>
      <c r="D63" t="s">
        <v>73</v>
      </c>
      <c r="E63" t="s">
        <v>10</v>
      </c>
      <c r="F63" t="s">
        <v>11</v>
      </c>
      <c r="G63" t="s">
        <v>62</v>
      </c>
      <c r="H63" t="s">
        <v>74</v>
      </c>
      <c r="I63">
        <v>49</v>
      </c>
      <c r="K63">
        <v>10</v>
      </c>
    </row>
    <row r="64" spans="2:11" x14ac:dyDescent="0.25">
      <c r="B64" t="s">
        <v>606</v>
      </c>
      <c r="C64" s="4">
        <v>45258.577314814815</v>
      </c>
      <c r="D64" t="s">
        <v>75</v>
      </c>
      <c r="E64" t="s">
        <v>10</v>
      </c>
      <c r="F64" t="s">
        <v>32</v>
      </c>
      <c r="G64" t="s">
        <v>76</v>
      </c>
      <c r="H64" t="s">
        <v>77</v>
      </c>
      <c r="I64">
        <v>1</v>
      </c>
      <c r="K64">
        <v>10</v>
      </c>
    </row>
    <row r="65" spans="2:11" x14ac:dyDescent="0.25">
      <c r="B65" t="s">
        <v>606</v>
      </c>
      <c r="C65" s="4">
        <v>45258.577314814815</v>
      </c>
      <c r="D65" t="s">
        <v>78</v>
      </c>
      <c r="E65" t="s">
        <v>10</v>
      </c>
      <c r="F65" t="s">
        <v>32</v>
      </c>
      <c r="G65" t="s">
        <v>79</v>
      </c>
      <c r="H65" t="s">
        <v>80</v>
      </c>
      <c r="I65">
        <v>4</v>
      </c>
      <c r="K65">
        <v>10</v>
      </c>
    </row>
    <row r="66" spans="2:11" x14ac:dyDescent="0.25">
      <c r="B66" t="s">
        <v>606</v>
      </c>
      <c r="C66" s="4">
        <v>45258.577314814815</v>
      </c>
      <c r="D66" t="s">
        <v>119</v>
      </c>
      <c r="E66" t="s">
        <v>15</v>
      </c>
      <c r="F66" t="s">
        <v>22</v>
      </c>
      <c r="G66" t="s">
        <v>120</v>
      </c>
      <c r="H66" t="s">
        <v>144</v>
      </c>
      <c r="I66">
        <v>1</v>
      </c>
      <c r="K66">
        <v>10</v>
      </c>
    </row>
    <row r="67" spans="2:11" x14ac:dyDescent="0.25">
      <c r="B67" t="s">
        <v>606</v>
      </c>
      <c r="C67" s="4">
        <v>45258.577314814815</v>
      </c>
      <c r="D67" t="s">
        <v>83</v>
      </c>
      <c r="E67" t="s">
        <v>10</v>
      </c>
      <c r="F67" t="s">
        <v>11</v>
      </c>
      <c r="G67" t="s">
        <v>84</v>
      </c>
      <c r="H67" t="s">
        <v>85</v>
      </c>
      <c r="I67">
        <v>1</v>
      </c>
      <c r="K67">
        <v>10</v>
      </c>
    </row>
    <row r="68" spans="2:11" x14ac:dyDescent="0.25">
      <c r="B68" t="s">
        <v>606</v>
      </c>
      <c r="C68" s="4">
        <v>45258.577314814815</v>
      </c>
      <c r="D68" t="s">
        <v>86</v>
      </c>
      <c r="E68" t="s">
        <v>10</v>
      </c>
      <c r="F68" t="s">
        <v>32</v>
      </c>
      <c r="G68" t="s">
        <v>87</v>
      </c>
      <c r="H68" t="s">
        <v>88</v>
      </c>
      <c r="I68">
        <v>1</v>
      </c>
      <c r="K68">
        <v>10</v>
      </c>
    </row>
    <row r="69" spans="2:11" x14ac:dyDescent="0.25">
      <c r="B69" t="s">
        <v>606</v>
      </c>
      <c r="C69" s="4">
        <v>45258.577314814815</v>
      </c>
      <c r="D69" t="s">
        <v>135</v>
      </c>
      <c r="E69" t="s">
        <v>10</v>
      </c>
      <c r="F69" t="s">
        <v>32</v>
      </c>
      <c r="G69" t="s">
        <v>39</v>
      </c>
      <c r="H69" t="s">
        <v>136</v>
      </c>
      <c r="I69">
        <v>1</v>
      </c>
      <c r="K69">
        <v>10</v>
      </c>
    </row>
    <row r="70" spans="2:11" x14ac:dyDescent="0.25">
      <c r="B70" t="s">
        <v>606</v>
      </c>
      <c r="C70" s="4">
        <v>45258.577314814815</v>
      </c>
      <c r="D70" t="s">
        <v>89</v>
      </c>
      <c r="E70" t="s">
        <v>10</v>
      </c>
      <c r="F70" t="s">
        <v>32</v>
      </c>
      <c r="G70" t="s">
        <v>39</v>
      </c>
      <c r="H70" t="s">
        <v>90</v>
      </c>
      <c r="I70">
        <v>1</v>
      </c>
      <c r="K70">
        <v>10</v>
      </c>
    </row>
    <row r="71" spans="2:11" x14ac:dyDescent="0.25">
      <c r="B71" t="s">
        <v>606</v>
      </c>
      <c r="C71" s="4">
        <v>45258.577314814815</v>
      </c>
      <c r="D71" t="s">
        <v>91</v>
      </c>
      <c r="E71" t="s">
        <v>10</v>
      </c>
      <c r="F71" t="s">
        <v>32</v>
      </c>
      <c r="G71" t="s">
        <v>39</v>
      </c>
      <c r="H71" t="s">
        <v>92</v>
      </c>
      <c r="I71">
        <v>1</v>
      </c>
      <c r="K71">
        <v>10</v>
      </c>
    </row>
    <row r="72" spans="2:11" x14ac:dyDescent="0.25">
      <c r="B72" t="s">
        <v>606</v>
      </c>
      <c r="C72" s="4">
        <v>45258.577314814815</v>
      </c>
      <c r="D72" t="s">
        <v>93</v>
      </c>
      <c r="E72" t="s">
        <v>10</v>
      </c>
      <c r="F72" t="s">
        <v>32</v>
      </c>
      <c r="G72" t="s">
        <v>87</v>
      </c>
      <c r="H72" t="s">
        <v>94</v>
      </c>
      <c r="I72">
        <v>2</v>
      </c>
      <c r="K72">
        <v>10</v>
      </c>
    </row>
    <row r="73" spans="2:11" x14ac:dyDescent="0.25">
      <c r="B73" t="s">
        <v>606</v>
      </c>
      <c r="C73" s="4">
        <v>45258.577314814815</v>
      </c>
      <c r="D73" t="s">
        <v>95</v>
      </c>
      <c r="E73" t="s">
        <v>10</v>
      </c>
      <c r="F73" t="s">
        <v>32</v>
      </c>
      <c r="G73" t="s">
        <v>39</v>
      </c>
      <c r="H73" t="s">
        <v>96</v>
      </c>
      <c r="I73">
        <v>2</v>
      </c>
      <c r="K73">
        <v>10</v>
      </c>
    </row>
    <row r="74" spans="2:11" x14ac:dyDescent="0.25">
      <c r="B74" t="s">
        <v>606</v>
      </c>
      <c r="C74" s="4">
        <v>45258.577314814815</v>
      </c>
      <c r="D74" t="s">
        <v>97</v>
      </c>
      <c r="E74" t="s">
        <v>10</v>
      </c>
      <c r="F74" t="s">
        <v>32</v>
      </c>
      <c r="G74" t="s">
        <v>39</v>
      </c>
      <c r="H74" t="s">
        <v>98</v>
      </c>
      <c r="I74">
        <v>2</v>
      </c>
      <c r="K74">
        <v>10</v>
      </c>
    </row>
    <row r="75" spans="2:11" x14ac:dyDescent="0.25">
      <c r="B75" t="s">
        <v>606</v>
      </c>
      <c r="C75" s="4">
        <v>45258.577314814815</v>
      </c>
      <c r="D75" t="s">
        <v>99</v>
      </c>
      <c r="E75" t="s">
        <v>10</v>
      </c>
      <c r="F75" t="s">
        <v>32</v>
      </c>
      <c r="G75" t="s">
        <v>39</v>
      </c>
      <c r="H75" t="s">
        <v>100</v>
      </c>
      <c r="I75">
        <v>161</v>
      </c>
      <c r="K75">
        <v>10</v>
      </c>
    </row>
    <row r="76" spans="2:11" x14ac:dyDescent="0.25">
      <c r="B76" t="s">
        <v>606</v>
      </c>
      <c r="C76" s="4">
        <v>45258.577314814815</v>
      </c>
      <c r="D76" t="s">
        <v>101</v>
      </c>
      <c r="E76" t="s">
        <v>10</v>
      </c>
      <c r="F76" t="s">
        <v>32</v>
      </c>
      <c r="G76" t="s">
        <v>39</v>
      </c>
      <c r="H76" t="s">
        <v>102</v>
      </c>
      <c r="I76">
        <v>39</v>
      </c>
      <c r="K76">
        <v>10</v>
      </c>
    </row>
  </sheetData>
  <hyperlinks>
    <hyperlink ref="A2" location="'Síntese Resultados'!A1" display="Voltar para a página Síntese de Resultados" xr:uid="{AC77EB58-D155-4E28-87A8-9C9E702ADE30}"/>
  </hyperlinks>
  <pageMargins left="0.7" right="0.7" top="0.75" bottom="0.75" header="0.3" footer="0.3"/>
  <drawing r:id="rId1"/>
  <tableParts count="1">
    <tablePart r:id="rId2"/>
  </tablePart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9A67C-21D5-4BEB-8F37-4009B2C1D07C}">
  <dimension ref="A2:K73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607</v>
      </c>
      <c r="C41" s="4">
        <v>45258.579293981478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19</v>
      </c>
      <c r="K41">
        <v>10</v>
      </c>
    </row>
    <row r="42" spans="2:11" x14ac:dyDescent="0.25">
      <c r="B42" t="s">
        <v>607</v>
      </c>
      <c r="C42" s="4">
        <v>45258.579293981478</v>
      </c>
      <c r="D42" t="s">
        <v>167</v>
      </c>
      <c r="E42" t="s">
        <v>15</v>
      </c>
      <c r="F42" t="s">
        <v>22</v>
      </c>
      <c r="G42" t="s">
        <v>168</v>
      </c>
      <c r="H42" t="s">
        <v>614</v>
      </c>
      <c r="I42">
        <v>5</v>
      </c>
      <c r="K42">
        <v>10</v>
      </c>
    </row>
    <row r="43" spans="2:11" x14ac:dyDescent="0.25">
      <c r="B43" t="s">
        <v>607</v>
      </c>
      <c r="C43" s="4">
        <v>45258.579293981478</v>
      </c>
      <c r="D43" t="s">
        <v>16</v>
      </c>
      <c r="E43" t="s">
        <v>15</v>
      </c>
      <c r="F43" t="s">
        <v>11</v>
      </c>
      <c r="G43" t="s">
        <v>17</v>
      </c>
      <c r="H43" t="s">
        <v>18</v>
      </c>
      <c r="I43">
        <v>1</v>
      </c>
      <c r="K43">
        <v>10</v>
      </c>
    </row>
    <row r="44" spans="2:11" x14ac:dyDescent="0.25">
      <c r="B44" t="s">
        <v>607</v>
      </c>
      <c r="C44" s="4">
        <v>45258.579293981478</v>
      </c>
      <c r="D44" t="s">
        <v>19</v>
      </c>
      <c r="E44" t="s">
        <v>15</v>
      </c>
      <c r="F44" t="s">
        <v>11</v>
      </c>
      <c r="G44" t="s">
        <v>17</v>
      </c>
      <c r="H44" t="s">
        <v>20</v>
      </c>
      <c r="I44">
        <v>2</v>
      </c>
      <c r="K44">
        <v>10</v>
      </c>
    </row>
    <row r="45" spans="2:11" x14ac:dyDescent="0.25">
      <c r="B45" t="s">
        <v>607</v>
      </c>
      <c r="C45" s="4">
        <v>45258.579293981478</v>
      </c>
      <c r="D45" t="s">
        <v>21</v>
      </c>
      <c r="E45" t="s">
        <v>15</v>
      </c>
      <c r="F45" t="s">
        <v>22</v>
      </c>
      <c r="G45" t="s">
        <v>23</v>
      </c>
      <c r="H45" t="s">
        <v>615</v>
      </c>
      <c r="I45">
        <v>29</v>
      </c>
      <c r="K45">
        <v>10</v>
      </c>
    </row>
    <row r="46" spans="2:11" x14ac:dyDescent="0.25">
      <c r="B46" t="s">
        <v>607</v>
      </c>
      <c r="C46" s="4">
        <v>45258.579293981478</v>
      </c>
      <c r="D46" t="s">
        <v>25</v>
      </c>
      <c r="E46" t="s">
        <v>10</v>
      </c>
      <c r="F46" t="s">
        <v>11</v>
      </c>
      <c r="G46" t="s">
        <v>26</v>
      </c>
      <c r="H46" t="s">
        <v>27</v>
      </c>
      <c r="I46">
        <v>0</v>
      </c>
      <c r="K46">
        <v>10</v>
      </c>
    </row>
    <row r="47" spans="2:11" x14ac:dyDescent="0.25">
      <c r="B47" t="s">
        <v>607</v>
      </c>
      <c r="C47" s="4">
        <v>45258.579293981478</v>
      </c>
      <c r="D47" t="s">
        <v>28</v>
      </c>
      <c r="E47" t="s">
        <v>10</v>
      </c>
      <c r="F47" t="s">
        <v>11</v>
      </c>
      <c r="G47" t="s">
        <v>29</v>
      </c>
      <c r="H47" t="s">
        <v>30</v>
      </c>
      <c r="I47">
        <v>2</v>
      </c>
      <c r="K47">
        <v>10</v>
      </c>
    </row>
    <row r="48" spans="2:11" x14ac:dyDescent="0.25">
      <c r="B48" t="s">
        <v>607</v>
      </c>
      <c r="C48" s="4">
        <v>45258.579293981478</v>
      </c>
      <c r="D48" t="s">
        <v>31</v>
      </c>
      <c r="E48" t="s">
        <v>15</v>
      </c>
      <c r="F48" t="s">
        <v>32</v>
      </c>
      <c r="G48" t="s">
        <v>33</v>
      </c>
      <c r="H48" t="s">
        <v>616</v>
      </c>
      <c r="I48">
        <v>278</v>
      </c>
      <c r="K48">
        <v>10</v>
      </c>
    </row>
    <row r="49" spans="2:11" x14ac:dyDescent="0.25">
      <c r="B49" t="s">
        <v>607</v>
      </c>
      <c r="C49" s="4">
        <v>45258.579293981478</v>
      </c>
      <c r="D49" t="s">
        <v>35</v>
      </c>
      <c r="E49" t="s">
        <v>15</v>
      </c>
      <c r="F49" t="s">
        <v>11</v>
      </c>
      <c r="G49" t="s">
        <v>36</v>
      </c>
      <c r="H49" t="s">
        <v>117</v>
      </c>
      <c r="I49">
        <v>23</v>
      </c>
      <c r="K49">
        <v>10</v>
      </c>
    </row>
    <row r="50" spans="2:11" x14ac:dyDescent="0.25">
      <c r="B50" t="s">
        <v>607</v>
      </c>
      <c r="C50" s="4">
        <v>45258.579293981478</v>
      </c>
      <c r="D50" t="s">
        <v>38</v>
      </c>
      <c r="E50" t="s">
        <v>10</v>
      </c>
      <c r="F50" t="s">
        <v>11</v>
      </c>
      <c r="G50" t="s">
        <v>39</v>
      </c>
      <c r="H50" t="s">
        <v>40</v>
      </c>
      <c r="I50">
        <v>0</v>
      </c>
      <c r="K50">
        <v>10</v>
      </c>
    </row>
    <row r="51" spans="2:11" x14ac:dyDescent="0.25">
      <c r="B51" t="s">
        <v>607</v>
      </c>
      <c r="C51" s="4">
        <v>45258.579293981478</v>
      </c>
      <c r="D51" t="s">
        <v>41</v>
      </c>
      <c r="E51" t="s">
        <v>15</v>
      </c>
      <c r="F51" t="s">
        <v>11</v>
      </c>
      <c r="G51" t="s">
        <v>42</v>
      </c>
      <c r="H51" t="s">
        <v>43</v>
      </c>
      <c r="I51">
        <v>1</v>
      </c>
      <c r="J51" t="s">
        <v>44</v>
      </c>
      <c r="K51">
        <v>10</v>
      </c>
    </row>
    <row r="52" spans="2:11" x14ac:dyDescent="0.25">
      <c r="B52" t="s">
        <v>607</v>
      </c>
      <c r="C52" s="4">
        <v>45258.579293981478</v>
      </c>
      <c r="D52" t="s">
        <v>45</v>
      </c>
      <c r="E52" t="s">
        <v>10</v>
      </c>
      <c r="F52" t="s">
        <v>11</v>
      </c>
      <c r="G52" t="s">
        <v>46</v>
      </c>
      <c r="H52" t="s">
        <v>47</v>
      </c>
      <c r="I52">
        <v>1</v>
      </c>
      <c r="J52" t="s">
        <v>613</v>
      </c>
      <c r="K52">
        <v>10</v>
      </c>
    </row>
    <row r="53" spans="2:11" x14ac:dyDescent="0.25">
      <c r="B53" t="s">
        <v>607</v>
      </c>
      <c r="C53" s="4">
        <v>45258.579293981478</v>
      </c>
      <c r="D53" t="s">
        <v>49</v>
      </c>
      <c r="E53" t="s">
        <v>10</v>
      </c>
      <c r="F53" t="s">
        <v>11</v>
      </c>
      <c r="G53" t="s">
        <v>39</v>
      </c>
      <c r="H53" t="s">
        <v>50</v>
      </c>
      <c r="I53">
        <v>29</v>
      </c>
      <c r="K53">
        <v>10</v>
      </c>
    </row>
    <row r="54" spans="2:11" x14ac:dyDescent="0.25">
      <c r="B54" t="s">
        <v>607</v>
      </c>
      <c r="C54" s="4">
        <v>45258.579293981478</v>
      </c>
      <c r="D54" t="s">
        <v>51</v>
      </c>
      <c r="E54" t="s">
        <v>10</v>
      </c>
      <c r="F54" t="s">
        <v>11</v>
      </c>
      <c r="G54" t="s">
        <v>39</v>
      </c>
      <c r="H54" t="s">
        <v>52</v>
      </c>
      <c r="I54">
        <v>4</v>
      </c>
      <c r="K54">
        <v>10</v>
      </c>
    </row>
    <row r="55" spans="2:11" x14ac:dyDescent="0.25">
      <c r="B55" t="s">
        <v>607</v>
      </c>
      <c r="C55" s="4">
        <v>45258.579293981478</v>
      </c>
      <c r="D55" t="s">
        <v>53</v>
      </c>
      <c r="E55" t="s">
        <v>10</v>
      </c>
      <c r="F55" t="s">
        <v>11</v>
      </c>
      <c r="H55" t="s">
        <v>54</v>
      </c>
      <c r="I55">
        <v>4</v>
      </c>
      <c r="K55">
        <v>10</v>
      </c>
    </row>
    <row r="56" spans="2:11" x14ac:dyDescent="0.25">
      <c r="B56" t="s">
        <v>607</v>
      </c>
      <c r="C56" s="4">
        <v>45258.579293981478</v>
      </c>
      <c r="D56" t="s">
        <v>55</v>
      </c>
      <c r="E56" t="s">
        <v>10</v>
      </c>
      <c r="F56" t="s">
        <v>11</v>
      </c>
      <c r="H56" t="s">
        <v>56</v>
      </c>
      <c r="I56">
        <v>6</v>
      </c>
      <c r="K56">
        <v>10</v>
      </c>
    </row>
    <row r="57" spans="2:11" x14ac:dyDescent="0.25">
      <c r="B57" t="s">
        <v>607</v>
      </c>
      <c r="C57" s="4">
        <v>45258.579293981478</v>
      </c>
      <c r="D57" t="s">
        <v>57</v>
      </c>
      <c r="E57" t="s">
        <v>10</v>
      </c>
      <c r="F57" t="s">
        <v>11</v>
      </c>
      <c r="H57" t="s">
        <v>58</v>
      </c>
      <c r="I57">
        <v>1</v>
      </c>
      <c r="K57">
        <v>10</v>
      </c>
    </row>
    <row r="58" spans="2:11" x14ac:dyDescent="0.25">
      <c r="B58" t="s">
        <v>607</v>
      </c>
      <c r="C58" s="4">
        <v>45258.579293981478</v>
      </c>
      <c r="D58" t="s">
        <v>67</v>
      </c>
      <c r="E58" t="s">
        <v>10</v>
      </c>
      <c r="F58" t="s">
        <v>11</v>
      </c>
      <c r="G58" t="s">
        <v>62</v>
      </c>
      <c r="H58" t="s">
        <v>68</v>
      </c>
      <c r="I58">
        <v>27</v>
      </c>
      <c r="K58">
        <v>10</v>
      </c>
    </row>
    <row r="59" spans="2:11" x14ac:dyDescent="0.25">
      <c r="B59" t="s">
        <v>607</v>
      </c>
      <c r="C59" s="4">
        <v>45258.579293981478</v>
      </c>
      <c r="D59" t="s">
        <v>69</v>
      </c>
      <c r="E59" t="s">
        <v>10</v>
      </c>
      <c r="F59" t="s">
        <v>11</v>
      </c>
      <c r="G59" t="s">
        <v>62</v>
      </c>
      <c r="H59" t="s">
        <v>70</v>
      </c>
      <c r="I59">
        <v>3</v>
      </c>
      <c r="K59">
        <v>10</v>
      </c>
    </row>
    <row r="60" spans="2:11" x14ac:dyDescent="0.25">
      <c r="B60" t="s">
        <v>607</v>
      </c>
      <c r="C60" s="4">
        <v>45258.579293981478</v>
      </c>
      <c r="D60" t="s">
        <v>71</v>
      </c>
      <c r="E60" t="s">
        <v>10</v>
      </c>
      <c r="F60" t="s">
        <v>11</v>
      </c>
      <c r="G60" t="s">
        <v>36</v>
      </c>
      <c r="H60" t="s">
        <v>72</v>
      </c>
      <c r="I60">
        <v>148</v>
      </c>
      <c r="K60">
        <v>10</v>
      </c>
    </row>
    <row r="61" spans="2:11" x14ac:dyDescent="0.25">
      <c r="B61" t="s">
        <v>607</v>
      </c>
      <c r="C61" s="4">
        <v>45258.579293981478</v>
      </c>
      <c r="D61" t="s">
        <v>73</v>
      </c>
      <c r="E61" t="s">
        <v>10</v>
      </c>
      <c r="F61" t="s">
        <v>11</v>
      </c>
      <c r="G61" t="s">
        <v>62</v>
      </c>
      <c r="H61" t="s">
        <v>74</v>
      </c>
      <c r="I61">
        <v>140</v>
      </c>
      <c r="K61">
        <v>10</v>
      </c>
    </row>
    <row r="62" spans="2:11" x14ac:dyDescent="0.25">
      <c r="B62" t="s">
        <v>607</v>
      </c>
      <c r="C62" s="4">
        <v>45258.579293981478</v>
      </c>
      <c r="D62" t="s">
        <v>75</v>
      </c>
      <c r="E62" t="s">
        <v>10</v>
      </c>
      <c r="F62" t="s">
        <v>32</v>
      </c>
      <c r="G62" t="s">
        <v>76</v>
      </c>
      <c r="H62" t="s">
        <v>77</v>
      </c>
      <c r="I62">
        <v>1</v>
      </c>
      <c r="K62">
        <v>10</v>
      </c>
    </row>
    <row r="63" spans="2:11" x14ac:dyDescent="0.25">
      <c r="B63" t="s">
        <v>607</v>
      </c>
      <c r="C63" s="4">
        <v>45258.579293981478</v>
      </c>
      <c r="D63" t="s">
        <v>78</v>
      </c>
      <c r="E63" t="s">
        <v>10</v>
      </c>
      <c r="F63" t="s">
        <v>32</v>
      </c>
      <c r="G63" t="s">
        <v>79</v>
      </c>
      <c r="H63" t="s">
        <v>80</v>
      </c>
      <c r="I63">
        <v>3</v>
      </c>
      <c r="K63">
        <v>10</v>
      </c>
    </row>
    <row r="64" spans="2:11" x14ac:dyDescent="0.25">
      <c r="B64" t="s">
        <v>607</v>
      </c>
      <c r="C64" s="4">
        <v>45258.579293981478</v>
      </c>
      <c r="D64" t="s">
        <v>119</v>
      </c>
      <c r="E64" t="s">
        <v>15</v>
      </c>
      <c r="F64" t="s">
        <v>22</v>
      </c>
      <c r="G64" t="s">
        <v>120</v>
      </c>
      <c r="H64" t="s">
        <v>617</v>
      </c>
      <c r="I64">
        <v>24</v>
      </c>
      <c r="K64">
        <v>10</v>
      </c>
    </row>
    <row r="65" spans="2:11" x14ac:dyDescent="0.25">
      <c r="B65" t="s">
        <v>607</v>
      </c>
      <c r="C65" s="4">
        <v>45258.579293981478</v>
      </c>
      <c r="D65" t="s">
        <v>83</v>
      </c>
      <c r="E65" t="s">
        <v>10</v>
      </c>
      <c r="F65" t="s">
        <v>11</v>
      </c>
      <c r="G65" t="s">
        <v>84</v>
      </c>
      <c r="H65" t="s">
        <v>85</v>
      </c>
      <c r="I65">
        <v>1</v>
      </c>
      <c r="K65">
        <v>10</v>
      </c>
    </row>
    <row r="66" spans="2:11" x14ac:dyDescent="0.25">
      <c r="B66" t="s">
        <v>607</v>
      </c>
      <c r="C66" s="4">
        <v>45258.579293981478</v>
      </c>
      <c r="D66" t="s">
        <v>86</v>
      </c>
      <c r="E66" t="s">
        <v>10</v>
      </c>
      <c r="F66" t="s">
        <v>32</v>
      </c>
      <c r="G66" t="s">
        <v>87</v>
      </c>
      <c r="H66" t="s">
        <v>88</v>
      </c>
      <c r="I66">
        <v>1</v>
      </c>
      <c r="K66">
        <v>10</v>
      </c>
    </row>
    <row r="67" spans="2:11" x14ac:dyDescent="0.25">
      <c r="B67" t="s">
        <v>607</v>
      </c>
      <c r="C67" s="4">
        <v>45258.579293981478</v>
      </c>
      <c r="D67" t="s">
        <v>89</v>
      </c>
      <c r="E67" t="s">
        <v>10</v>
      </c>
      <c r="F67" t="s">
        <v>32</v>
      </c>
      <c r="G67" t="s">
        <v>39</v>
      </c>
      <c r="H67" t="s">
        <v>90</v>
      </c>
      <c r="I67">
        <v>1</v>
      </c>
      <c r="K67">
        <v>10</v>
      </c>
    </row>
    <row r="68" spans="2:11" x14ac:dyDescent="0.25">
      <c r="B68" t="s">
        <v>607</v>
      </c>
      <c r="C68" s="4">
        <v>45258.579293981478</v>
      </c>
      <c r="D68" t="s">
        <v>91</v>
      </c>
      <c r="E68" t="s">
        <v>10</v>
      </c>
      <c r="F68" t="s">
        <v>32</v>
      </c>
      <c r="G68" t="s">
        <v>39</v>
      </c>
      <c r="H68" t="s">
        <v>92</v>
      </c>
      <c r="I68">
        <v>1</v>
      </c>
      <c r="K68">
        <v>10</v>
      </c>
    </row>
    <row r="69" spans="2:11" x14ac:dyDescent="0.25">
      <c r="B69" t="s">
        <v>607</v>
      </c>
      <c r="C69" s="4">
        <v>45258.579293981478</v>
      </c>
      <c r="D69" t="s">
        <v>93</v>
      </c>
      <c r="E69" t="s">
        <v>10</v>
      </c>
      <c r="F69" t="s">
        <v>32</v>
      </c>
      <c r="G69" t="s">
        <v>87</v>
      </c>
      <c r="H69" t="s">
        <v>94</v>
      </c>
      <c r="I69">
        <v>2</v>
      </c>
      <c r="K69">
        <v>10</v>
      </c>
    </row>
    <row r="70" spans="2:11" x14ac:dyDescent="0.25">
      <c r="B70" t="s">
        <v>607</v>
      </c>
      <c r="C70" s="4">
        <v>45258.579293981478</v>
      </c>
      <c r="D70" t="s">
        <v>95</v>
      </c>
      <c r="E70" t="s">
        <v>10</v>
      </c>
      <c r="F70" t="s">
        <v>32</v>
      </c>
      <c r="G70" t="s">
        <v>39</v>
      </c>
      <c r="H70" t="s">
        <v>96</v>
      </c>
      <c r="I70">
        <v>2</v>
      </c>
      <c r="K70">
        <v>10</v>
      </c>
    </row>
    <row r="71" spans="2:11" x14ac:dyDescent="0.25">
      <c r="B71" t="s">
        <v>607</v>
      </c>
      <c r="C71" s="4">
        <v>45258.579293981478</v>
      </c>
      <c r="D71" t="s">
        <v>97</v>
      </c>
      <c r="E71" t="s">
        <v>10</v>
      </c>
      <c r="F71" t="s">
        <v>32</v>
      </c>
      <c r="G71" t="s">
        <v>39</v>
      </c>
      <c r="H71" t="s">
        <v>98</v>
      </c>
      <c r="I71">
        <v>2</v>
      </c>
      <c r="K71">
        <v>10</v>
      </c>
    </row>
    <row r="72" spans="2:11" x14ac:dyDescent="0.25">
      <c r="B72" t="s">
        <v>607</v>
      </c>
      <c r="C72" s="4">
        <v>45258.579293981478</v>
      </c>
      <c r="D72" t="s">
        <v>99</v>
      </c>
      <c r="E72" t="s">
        <v>10</v>
      </c>
      <c r="F72" t="s">
        <v>32</v>
      </c>
      <c r="G72" t="s">
        <v>39</v>
      </c>
      <c r="H72" t="s">
        <v>100</v>
      </c>
      <c r="I72">
        <v>284</v>
      </c>
      <c r="K72">
        <v>10</v>
      </c>
    </row>
    <row r="73" spans="2:11" x14ac:dyDescent="0.25">
      <c r="B73" t="s">
        <v>607</v>
      </c>
      <c r="C73" s="4">
        <v>45258.579293981478</v>
      </c>
      <c r="D73" t="s">
        <v>101</v>
      </c>
      <c r="E73" t="s">
        <v>10</v>
      </c>
      <c r="F73" t="s">
        <v>32</v>
      </c>
      <c r="G73" t="s">
        <v>39</v>
      </c>
      <c r="H73" t="s">
        <v>102</v>
      </c>
      <c r="I73">
        <v>68</v>
      </c>
      <c r="K73">
        <v>10</v>
      </c>
    </row>
  </sheetData>
  <hyperlinks>
    <hyperlink ref="A2" location="'Síntese Resultados'!A1" display="Voltar para a página Síntese de Resultados" xr:uid="{B4AF29C1-44AE-4B76-A55D-C1E7B423D435}"/>
  </hyperlinks>
  <pageMargins left="0.7" right="0.7" top="0.75" bottom="0.75" header="0.3" footer="0.3"/>
  <drawing r:id="rId1"/>
  <tableParts count="1">
    <tablePart r:id="rId2"/>
  </tablePart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0BC85A-3B2A-43C7-AA13-6A139C125D5F}">
  <dimension ref="A2:K69"/>
  <sheetViews>
    <sheetView workbookViewId="0"/>
  </sheetViews>
  <sheetFormatPr defaultRowHeight="15" x14ac:dyDescent="0.25"/>
  <cols>
    <col min="2" max="2" width="35.42578125" bestFit="1" customWidth="1"/>
    <col min="3" max="3" width="15.85546875" bestFit="1" customWidth="1"/>
    <col min="5" max="5" width="13.85546875" customWidth="1"/>
    <col min="6" max="6" width="23.7109375" customWidth="1"/>
    <col min="7" max="7" width="9.85546875" customWidth="1"/>
    <col min="8" max="8" width="40.5703125" customWidth="1"/>
    <col min="9" max="9" width="23.7109375" customWidth="1"/>
    <col min="11" max="11" width="12.42578125" customWidth="1"/>
  </cols>
  <sheetData>
    <row r="2" spans="1:1" x14ac:dyDescent="0.25">
      <c r="A2" s="3" t="s">
        <v>164</v>
      </c>
    </row>
    <row r="40" spans="2:11" x14ac:dyDescent="0.25">
      <c r="B40" s="9" t="s">
        <v>7</v>
      </c>
      <c r="C40" s="10" t="s">
        <v>4</v>
      </c>
      <c r="D40" s="10" t="s">
        <v>8</v>
      </c>
      <c r="E40" s="10" t="s">
        <v>103</v>
      </c>
      <c r="F40" s="10" t="s">
        <v>105</v>
      </c>
      <c r="G40" s="10" t="s">
        <v>106</v>
      </c>
      <c r="H40" s="10" t="s">
        <v>107</v>
      </c>
      <c r="I40" s="10" t="s">
        <v>108</v>
      </c>
      <c r="J40" s="10" t="s">
        <v>104</v>
      </c>
      <c r="K40" s="11" t="s">
        <v>109</v>
      </c>
    </row>
    <row r="41" spans="2:11" x14ac:dyDescent="0.25">
      <c r="B41" t="s">
        <v>608</v>
      </c>
      <c r="C41" s="4">
        <v>45258.599259259259</v>
      </c>
      <c r="D41" t="s">
        <v>9</v>
      </c>
      <c r="E41" t="s">
        <v>10</v>
      </c>
      <c r="F41" t="s">
        <v>11</v>
      </c>
      <c r="G41" t="s">
        <v>12</v>
      </c>
      <c r="H41" t="s">
        <v>13</v>
      </c>
      <c r="I41">
        <v>18</v>
      </c>
      <c r="K41">
        <v>10</v>
      </c>
    </row>
    <row r="42" spans="2:11" x14ac:dyDescent="0.25">
      <c r="B42" t="s">
        <v>608</v>
      </c>
      <c r="C42" s="4">
        <v>45258.599259259259</v>
      </c>
      <c r="D42" t="s">
        <v>16</v>
      </c>
      <c r="E42" t="s">
        <v>15</v>
      </c>
      <c r="F42" t="s">
        <v>11</v>
      </c>
      <c r="G42" t="s">
        <v>17</v>
      </c>
      <c r="H42" t="s">
        <v>18</v>
      </c>
      <c r="I42">
        <v>1</v>
      </c>
      <c r="K42">
        <v>10</v>
      </c>
    </row>
    <row r="43" spans="2:11" x14ac:dyDescent="0.25">
      <c r="B43" t="s">
        <v>608</v>
      </c>
      <c r="C43" s="4">
        <v>45258.599259259259</v>
      </c>
      <c r="D43" t="s">
        <v>19</v>
      </c>
      <c r="E43" t="s">
        <v>15</v>
      </c>
      <c r="F43" t="s">
        <v>11</v>
      </c>
      <c r="G43" t="s">
        <v>17</v>
      </c>
      <c r="H43" t="s">
        <v>619</v>
      </c>
      <c r="I43">
        <v>1</v>
      </c>
      <c r="K43">
        <v>10</v>
      </c>
    </row>
    <row r="44" spans="2:11" x14ac:dyDescent="0.25">
      <c r="B44" t="s">
        <v>608</v>
      </c>
      <c r="C44" s="4">
        <v>45258.599259259259</v>
      </c>
      <c r="D44" t="s">
        <v>21</v>
      </c>
      <c r="E44" t="s">
        <v>15</v>
      </c>
      <c r="F44" t="s">
        <v>22</v>
      </c>
      <c r="G44" t="s">
        <v>23</v>
      </c>
      <c r="H44" t="s">
        <v>126</v>
      </c>
      <c r="I44">
        <v>1</v>
      </c>
      <c r="K44">
        <v>10</v>
      </c>
    </row>
    <row r="45" spans="2:11" x14ac:dyDescent="0.25">
      <c r="B45" t="s">
        <v>608</v>
      </c>
      <c r="C45" s="4">
        <v>45258.599259259259</v>
      </c>
      <c r="D45" t="s">
        <v>25</v>
      </c>
      <c r="E45" t="s">
        <v>10</v>
      </c>
      <c r="F45" t="s">
        <v>11</v>
      </c>
      <c r="G45" t="s">
        <v>26</v>
      </c>
      <c r="H45" t="s">
        <v>27</v>
      </c>
      <c r="I45">
        <v>0</v>
      </c>
      <c r="K45">
        <v>10</v>
      </c>
    </row>
    <row r="46" spans="2:11" x14ac:dyDescent="0.25">
      <c r="B46" t="s">
        <v>608</v>
      </c>
      <c r="C46" s="4">
        <v>45258.599259259259</v>
      </c>
      <c r="D46" t="s">
        <v>28</v>
      </c>
      <c r="E46" t="s">
        <v>10</v>
      </c>
      <c r="F46" t="s">
        <v>11</v>
      </c>
      <c r="G46" t="s">
        <v>29</v>
      </c>
      <c r="H46" t="s">
        <v>30</v>
      </c>
      <c r="I46">
        <v>2</v>
      </c>
      <c r="K46">
        <v>10</v>
      </c>
    </row>
    <row r="47" spans="2:11" x14ac:dyDescent="0.25">
      <c r="B47" t="s">
        <v>608</v>
      </c>
      <c r="C47" s="4">
        <v>45258.599259259259</v>
      </c>
      <c r="D47" t="s">
        <v>38</v>
      </c>
      <c r="E47" t="s">
        <v>10</v>
      </c>
      <c r="F47" t="s">
        <v>11</v>
      </c>
      <c r="G47" t="s">
        <v>39</v>
      </c>
      <c r="H47" t="s">
        <v>40</v>
      </c>
      <c r="I47">
        <v>0</v>
      </c>
      <c r="K47">
        <v>10</v>
      </c>
    </row>
    <row r="48" spans="2:11" x14ac:dyDescent="0.25">
      <c r="B48" t="s">
        <v>608</v>
      </c>
      <c r="C48" s="4">
        <v>45258.599259259259</v>
      </c>
      <c r="D48" t="s">
        <v>41</v>
      </c>
      <c r="E48" t="s">
        <v>15</v>
      </c>
      <c r="F48" t="s">
        <v>11</v>
      </c>
      <c r="G48" t="s">
        <v>42</v>
      </c>
      <c r="H48" t="s">
        <v>176</v>
      </c>
      <c r="I48">
        <v>1</v>
      </c>
      <c r="J48" t="s">
        <v>177</v>
      </c>
      <c r="K48">
        <v>10</v>
      </c>
    </row>
    <row r="49" spans="2:11" x14ac:dyDescent="0.25">
      <c r="B49" t="s">
        <v>608</v>
      </c>
      <c r="C49" s="4">
        <v>45258.599259259259</v>
      </c>
      <c r="D49" t="s">
        <v>45</v>
      </c>
      <c r="E49" t="s">
        <v>10</v>
      </c>
      <c r="F49" t="s">
        <v>11</v>
      </c>
      <c r="G49" t="s">
        <v>46</v>
      </c>
      <c r="H49" t="s">
        <v>47</v>
      </c>
      <c r="I49">
        <v>1</v>
      </c>
      <c r="J49" t="s">
        <v>620</v>
      </c>
      <c r="K49">
        <v>10</v>
      </c>
    </row>
    <row r="50" spans="2:11" x14ac:dyDescent="0.25">
      <c r="B50" t="s">
        <v>608</v>
      </c>
      <c r="C50" s="4">
        <v>45258.599259259259</v>
      </c>
      <c r="D50" t="s">
        <v>49</v>
      </c>
      <c r="E50" t="s">
        <v>10</v>
      </c>
      <c r="F50" t="s">
        <v>11</v>
      </c>
      <c r="G50" t="s">
        <v>39</v>
      </c>
      <c r="H50" t="s">
        <v>50</v>
      </c>
      <c r="I50">
        <v>1</v>
      </c>
      <c r="K50">
        <v>10</v>
      </c>
    </row>
    <row r="51" spans="2:11" x14ac:dyDescent="0.25">
      <c r="B51" t="s">
        <v>608</v>
      </c>
      <c r="C51" s="4">
        <v>45258.599259259259</v>
      </c>
      <c r="D51" t="s">
        <v>51</v>
      </c>
      <c r="E51" t="s">
        <v>10</v>
      </c>
      <c r="F51" t="s">
        <v>11</v>
      </c>
      <c r="G51" t="s">
        <v>39</v>
      </c>
      <c r="H51" t="s">
        <v>52</v>
      </c>
      <c r="I51">
        <v>12</v>
      </c>
      <c r="K51">
        <v>10</v>
      </c>
    </row>
    <row r="52" spans="2:11" x14ac:dyDescent="0.25">
      <c r="B52" t="s">
        <v>608</v>
      </c>
      <c r="C52" s="4">
        <v>45258.599259259259</v>
      </c>
      <c r="D52" t="s">
        <v>53</v>
      </c>
      <c r="E52" t="s">
        <v>10</v>
      </c>
      <c r="F52" t="s">
        <v>11</v>
      </c>
      <c r="H52" t="s">
        <v>54</v>
      </c>
      <c r="I52">
        <v>12</v>
      </c>
      <c r="K52">
        <v>10</v>
      </c>
    </row>
    <row r="53" spans="2:11" x14ac:dyDescent="0.25">
      <c r="B53" t="s">
        <v>608</v>
      </c>
      <c r="C53" s="4">
        <v>45258.599259259259</v>
      </c>
      <c r="D53" t="s">
        <v>55</v>
      </c>
      <c r="E53" t="s">
        <v>10</v>
      </c>
      <c r="F53" t="s">
        <v>11</v>
      </c>
      <c r="H53" t="s">
        <v>56</v>
      </c>
      <c r="I53">
        <v>13</v>
      </c>
      <c r="K53">
        <v>10</v>
      </c>
    </row>
    <row r="54" spans="2:11" x14ac:dyDescent="0.25">
      <c r="B54" t="s">
        <v>608</v>
      </c>
      <c r="C54" s="4">
        <v>45258.599259259259</v>
      </c>
      <c r="D54" t="s">
        <v>57</v>
      </c>
      <c r="E54" t="s">
        <v>10</v>
      </c>
      <c r="F54" t="s">
        <v>11</v>
      </c>
      <c r="H54" t="s">
        <v>58</v>
      </c>
      <c r="I54">
        <v>11</v>
      </c>
      <c r="K54">
        <v>10</v>
      </c>
    </row>
    <row r="55" spans="2:11" x14ac:dyDescent="0.25">
      <c r="B55" t="s">
        <v>608</v>
      </c>
      <c r="C55" s="4">
        <v>45258.599259259259</v>
      </c>
      <c r="D55" t="s">
        <v>67</v>
      </c>
      <c r="E55" t="s">
        <v>10</v>
      </c>
      <c r="F55" t="s">
        <v>11</v>
      </c>
      <c r="G55" t="s">
        <v>62</v>
      </c>
      <c r="H55" t="s">
        <v>68</v>
      </c>
      <c r="I55">
        <v>33</v>
      </c>
      <c r="K55">
        <v>10</v>
      </c>
    </row>
    <row r="56" spans="2:11" x14ac:dyDescent="0.25">
      <c r="B56" t="s">
        <v>608</v>
      </c>
      <c r="C56" s="4">
        <v>45258.599259259259</v>
      </c>
      <c r="D56" t="s">
        <v>69</v>
      </c>
      <c r="E56" t="s">
        <v>10</v>
      </c>
      <c r="F56" t="s">
        <v>11</v>
      </c>
      <c r="G56" t="s">
        <v>62</v>
      </c>
      <c r="H56" t="s">
        <v>70</v>
      </c>
      <c r="I56">
        <v>2</v>
      </c>
      <c r="K56">
        <v>10</v>
      </c>
    </row>
    <row r="57" spans="2:11" x14ac:dyDescent="0.25">
      <c r="B57" t="s">
        <v>608</v>
      </c>
      <c r="C57" s="4">
        <v>45258.599259259259</v>
      </c>
      <c r="D57" t="s">
        <v>71</v>
      </c>
      <c r="E57" t="s">
        <v>10</v>
      </c>
      <c r="F57" t="s">
        <v>11</v>
      </c>
      <c r="G57" t="s">
        <v>36</v>
      </c>
      <c r="H57" t="s">
        <v>72</v>
      </c>
      <c r="I57">
        <v>32</v>
      </c>
      <c r="K57">
        <v>10</v>
      </c>
    </row>
    <row r="58" spans="2:11" x14ac:dyDescent="0.25">
      <c r="B58" t="s">
        <v>608</v>
      </c>
      <c r="C58" s="4">
        <v>45258.599259259259</v>
      </c>
      <c r="D58" t="s">
        <v>73</v>
      </c>
      <c r="E58" t="s">
        <v>10</v>
      </c>
      <c r="F58" t="s">
        <v>11</v>
      </c>
      <c r="G58" t="s">
        <v>62</v>
      </c>
      <c r="H58" t="s">
        <v>74</v>
      </c>
      <c r="I58">
        <v>42</v>
      </c>
      <c r="K58">
        <v>10</v>
      </c>
    </row>
    <row r="59" spans="2:11" x14ac:dyDescent="0.25">
      <c r="B59" t="s">
        <v>608</v>
      </c>
      <c r="C59" s="4">
        <v>45258.599259259259</v>
      </c>
      <c r="D59" t="s">
        <v>75</v>
      </c>
      <c r="E59" t="s">
        <v>10</v>
      </c>
      <c r="F59" t="s">
        <v>32</v>
      </c>
      <c r="G59" t="s">
        <v>76</v>
      </c>
      <c r="H59" t="s">
        <v>77</v>
      </c>
      <c r="I59">
        <v>1</v>
      </c>
      <c r="K59">
        <v>10</v>
      </c>
    </row>
    <row r="60" spans="2:11" x14ac:dyDescent="0.25">
      <c r="B60" t="s">
        <v>608</v>
      </c>
      <c r="C60" s="4">
        <v>45258.599259259259</v>
      </c>
      <c r="D60" t="s">
        <v>78</v>
      </c>
      <c r="E60" t="s">
        <v>10</v>
      </c>
      <c r="F60" t="s">
        <v>32</v>
      </c>
      <c r="G60" t="s">
        <v>79</v>
      </c>
      <c r="H60" t="s">
        <v>80</v>
      </c>
      <c r="I60">
        <v>2</v>
      </c>
      <c r="K60">
        <v>10</v>
      </c>
    </row>
    <row r="61" spans="2:11" x14ac:dyDescent="0.25">
      <c r="B61" t="s">
        <v>608</v>
      </c>
      <c r="C61" s="4">
        <v>45258.599259259259</v>
      </c>
      <c r="D61" t="s">
        <v>119</v>
      </c>
      <c r="E61" t="s">
        <v>15</v>
      </c>
      <c r="F61" t="s">
        <v>22</v>
      </c>
      <c r="G61" t="s">
        <v>120</v>
      </c>
      <c r="H61" t="s">
        <v>621</v>
      </c>
      <c r="I61">
        <v>20</v>
      </c>
      <c r="K61">
        <v>10</v>
      </c>
    </row>
    <row r="62" spans="2:11" x14ac:dyDescent="0.25">
      <c r="B62" t="s">
        <v>608</v>
      </c>
      <c r="C62" s="4">
        <v>45258.599259259259</v>
      </c>
      <c r="D62" t="s">
        <v>83</v>
      </c>
      <c r="E62" t="s">
        <v>10</v>
      </c>
      <c r="F62" t="s">
        <v>11</v>
      </c>
      <c r="G62" t="s">
        <v>84</v>
      </c>
      <c r="H62" t="s">
        <v>85</v>
      </c>
      <c r="I62">
        <v>1</v>
      </c>
      <c r="K62">
        <v>10</v>
      </c>
    </row>
    <row r="63" spans="2:11" x14ac:dyDescent="0.25">
      <c r="B63" t="s">
        <v>608</v>
      </c>
      <c r="C63" s="4">
        <v>45258.599259259259</v>
      </c>
      <c r="D63" t="s">
        <v>86</v>
      </c>
      <c r="E63" t="s">
        <v>10</v>
      </c>
      <c r="F63" t="s">
        <v>32</v>
      </c>
      <c r="G63" t="s">
        <v>87</v>
      </c>
      <c r="H63" t="s">
        <v>88</v>
      </c>
      <c r="I63">
        <v>1</v>
      </c>
      <c r="K63">
        <v>10</v>
      </c>
    </row>
    <row r="64" spans="2:11" x14ac:dyDescent="0.25">
      <c r="B64" t="s">
        <v>608</v>
      </c>
      <c r="C64" s="4">
        <v>45258.599259259259</v>
      </c>
      <c r="D64" t="s">
        <v>89</v>
      </c>
      <c r="E64" t="s">
        <v>10</v>
      </c>
      <c r="F64" t="s">
        <v>32</v>
      </c>
      <c r="G64" t="s">
        <v>39</v>
      </c>
      <c r="H64" t="s">
        <v>90</v>
      </c>
      <c r="I64">
        <v>1</v>
      </c>
      <c r="K64">
        <v>10</v>
      </c>
    </row>
    <row r="65" spans="2:11" x14ac:dyDescent="0.25">
      <c r="B65" t="s">
        <v>608</v>
      </c>
      <c r="C65" s="4">
        <v>45258.599259259259</v>
      </c>
      <c r="D65" t="s">
        <v>93</v>
      </c>
      <c r="E65" t="s">
        <v>10</v>
      </c>
      <c r="F65" t="s">
        <v>32</v>
      </c>
      <c r="G65" t="s">
        <v>87</v>
      </c>
      <c r="H65" t="s">
        <v>94</v>
      </c>
      <c r="I65">
        <v>1</v>
      </c>
      <c r="K65">
        <v>10</v>
      </c>
    </row>
    <row r="66" spans="2:11" x14ac:dyDescent="0.25">
      <c r="B66" t="s">
        <v>608</v>
      </c>
      <c r="C66" s="4">
        <v>45258.599259259259</v>
      </c>
      <c r="D66" t="s">
        <v>95</v>
      </c>
      <c r="E66" t="s">
        <v>10</v>
      </c>
      <c r="F66" t="s">
        <v>32</v>
      </c>
      <c r="G66" t="s">
        <v>39</v>
      </c>
      <c r="H66" t="s">
        <v>96</v>
      </c>
      <c r="I66">
        <v>1</v>
      </c>
      <c r="K66">
        <v>10</v>
      </c>
    </row>
    <row r="67" spans="2:11" x14ac:dyDescent="0.25">
      <c r="B67" t="s">
        <v>608</v>
      </c>
      <c r="C67" s="4">
        <v>45258.599259259259</v>
      </c>
      <c r="D67" t="s">
        <v>97</v>
      </c>
      <c r="E67" t="s">
        <v>10</v>
      </c>
      <c r="F67" t="s">
        <v>32</v>
      </c>
      <c r="G67" t="s">
        <v>39</v>
      </c>
      <c r="H67" t="s">
        <v>98</v>
      </c>
      <c r="I67">
        <v>1</v>
      </c>
      <c r="K67">
        <v>10</v>
      </c>
    </row>
    <row r="68" spans="2:11" x14ac:dyDescent="0.25">
      <c r="B68" t="s">
        <v>608</v>
      </c>
      <c r="C68" s="4">
        <v>45258.599259259259</v>
      </c>
      <c r="D68" t="s">
        <v>99</v>
      </c>
      <c r="E68" t="s">
        <v>10</v>
      </c>
      <c r="F68" t="s">
        <v>32</v>
      </c>
      <c r="G68" t="s">
        <v>39</v>
      </c>
      <c r="H68" t="s">
        <v>100</v>
      </c>
      <c r="I68">
        <v>56</v>
      </c>
      <c r="K68">
        <v>10</v>
      </c>
    </row>
    <row r="69" spans="2:11" x14ac:dyDescent="0.25">
      <c r="B69" t="s">
        <v>608</v>
      </c>
      <c r="C69" s="4">
        <v>45258.599259259259</v>
      </c>
      <c r="D69" t="s">
        <v>101</v>
      </c>
      <c r="E69" t="s">
        <v>10</v>
      </c>
      <c r="F69" t="s">
        <v>32</v>
      </c>
      <c r="G69" t="s">
        <v>39</v>
      </c>
      <c r="H69" t="s">
        <v>102</v>
      </c>
      <c r="I69">
        <v>10</v>
      </c>
      <c r="K69">
        <v>10</v>
      </c>
    </row>
  </sheetData>
  <hyperlinks>
    <hyperlink ref="A2" location="'Síntese Resultados'!A1" display="Voltar para a página Síntese de Resultados" xr:uid="{CA139DC7-C4A3-4209-AAD3-6A61AC2FB7CF}"/>
  </hyperlinks>
  <pageMargins left="0.7" right="0.7" top="0.75" bottom="0.75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100</vt:i4>
      </vt:variant>
    </vt:vector>
  </HeadingPairs>
  <TitlesOfParts>
    <vt:vector size="100" baseType="lpstr">
      <vt:lpstr>Síntese Resultados</vt:lpstr>
      <vt:lpstr>Início</vt:lpstr>
      <vt:lpstr>O IEFP</vt:lpstr>
      <vt:lpstr>Instituição</vt:lpstr>
      <vt:lpstr>História</vt:lpstr>
      <vt:lpstr>Recursos Humanos</vt:lpstr>
      <vt:lpstr>Instrumentos de Gestão</vt:lpstr>
      <vt:lpstr>Informações</vt:lpstr>
      <vt:lpstr>Estatísticas</vt:lpstr>
      <vt:lpstr>Rede de Serviços</vt:lpstr>
      <vt:lpstr>Delegação Norte</vt:lpstr>
      <vt:lpstr>Delegação Centro</vt:lpstr>
      <vt:lpstr>Delegação Lisboa e V. Tejo</vt:lpstr>
      <vt:lpstr>Delegacao Alentejo</vt:lpstr>
      <vt:lpstr>Delegação Algarve</vt:lpstr>
      <vt:lpstr>Notícias</vt:lpstr>
      <vt:lpstr>Mediateca</vt:lpstr>
      <vt:lpstr>Revista Dirigir&amp;Formar</vt:lpstr>
      <vt:lpstr>Media</vt:lpstr>
      <vt:lpstr>rgpd</vt:lpstr>
      <vt:lpstr>Política de Privacidade de Dado</vt:lpstr>
      <vt:lpstr>Emprego</vt:lpstr>
      <vt:lpstr>Inscrição para Emprego</vt:lpstr>
      <vt:lpstr>Como Procurar Emprego</vt:lpstr>
      <vt:lpstr>Apoios ao Emprego</vt:lpstr>
      <vt:lpstr>Trabalhar no Estrangeiro</vt:lpstr>
      <vt:lpstr>Subsídio de Desemprego</vt:lpstr>
      <vt:lpstr>Declarações</vt:lpstr>
      <vt:lpstr>Comissão de Recursos</vt:lpstr>
      <vt:lpstr>Regresso a Portugal</vt:lpstr>
      <vt:lpstr>Registar Ofertas de Emprego</vt:lpstr>
      <vt:lpstr>Apoios e Incentivos</vt:lpstr>
      <vt:lpstr>Candidaturas e Apoios</vt:lpstr>
      <vt:lpstr>Recrutar no Estrangeiro</vt:lpstr>
      <vt:lpstr>Obrigações legais</vt:lpstr>
      <vt:lpstr>Serviços online</vt:lpstr>
      <vt:lpstr>Gabinetes de Inserção Profissio</vt:lpstr>
      <vt:lpstr>Estruturas e serviços de apoio</vt:lpstr>
      <vt:lpstr>Empresas de Trabalho Temporário</vt:lpstr>
      <vt:lpstr>Agências Privadas de Colocação</vt:lpstr>
      <vt:lpstr>EURES</vt:lpstr>
      <vt:lpstr>Promoção do Artesanato</vt:lpstr>
      <vt:lpstr>Projetos e Iniciativas</vt:lpstr>
      <vt:lpstr>Documentação</vt:lpstr>
      <vt:lpstr>Formação</vt:lpstr>
      <vt:lpstr>Certificação de formadores</vt:lpstr>
      <vt:lpstr>Microsoft Office 365, do IEFP</vt:lpstr>
      <vt:lpstr>RVCC</vt:lpstr>
      <vt:lpstr>Modalidades de Formação</vt:lpstr>
      <vt:lpstr>Pessoas com deficiência e incap</vt:lpstr>
      <vt:lpstr>Aprendizagem</vt:lpstr>
      <vt:lpstr>Cursos de especialização tecnol</vt:lpstr>
      <vt:lpstr>Vida Ativa</vt:lpstr>
      <vt:lpstr>Qualificação de pessoas com def</vt:lpstr>
      <vt:lpstr>Formação de formadores</vt:lpstr>
      <vt:lpstr>Formador + Digital</vt:lpstr>
      <vt:lpstr>Cheque-Formação + Digital</vt:lpstr>
      <vt:lpstr>Formação Emprego + Digital</vt:lpstr>
      <vt:lpstr>Trabalhos e Competências Verdes</vt:lpstr>
      <vt:lpstr>Programa Qualifica Indústria</vt:lpstr>
      <vt:lpstr>Bolsa de Entidades Formadoras</vt:lpstr>
      <vt:lpstr>Rede de Parceiros de Excelência</vt:lpstr>
      <vt:lpstr>Geração Pro</vt:lpstr>
      <vt:lpstr>Referenciais de formação</vt:lpstr>
      <vt:lpstr>Áreas prioritárias</vt:lpstr>
      <vt:lpstr>Legislação</vt:lpstr>
      <vt:lpstr>Regulamento do Formando</vt:lpstr>
      <vt:lpstr>Apoios</vt:lpstr>
      <vt:lpstr>Apoios à Contratação</vt:lpstr>
      <vt:lpstr>Apoio ao regresso de emigrantes</vt:lpstr>
      <vt:lpstr>Cheque-Formação</vt:lpstr>
      <vt:lpstr>ATIVAR.PT</vt:lpstr>
      <vt:lpstr>COVID 19 – medidas</vt:lpstr>
      <vt:lpstr>Empreendedorismo</vt:lpstr>
      <vt:lpstr>Emprego-Inserção</vt:lpstr>
      <vt:lpstr>Emprego Jovem Ativo</vt:lpstr>
      <vt:lpstr>Estágios</vt:lpstr>
      <vt:lpstr>Incentivo à Aceitação de Oferta</vt:lpstr>
      <vt:lpstr>Mobilidade Geográfica</vt:lpstr>
      <vt:lpstr>Promoção das artes e ofícios</vt:lpstr>
      <vt:lpstr>Reabilitação Profissional</vt:lpstr>
      <vt:lpstr>Regionais e setoriais</vt:lpstr>
      <vt:lpstr>Qualificação de Ativos Empregad</vt:lpstr>
      <vt:lpstr>Medidas Revogadas</vt:lpstr>
      <vt:lpstr>Situação de crise empresarial</vt:lpstr>
      <vt:lpstr>Medidas de Emprego</vt:lpstr>
      <vt:lpstr>Medidas de Reabilitação</vt:lpstr>
      <vt:lpstr>Credenciação de entidades</vt:lpstr>
      <vt:lpstr>Prémios</vt:lpstr>
      <vt:lpstr>Normas de informação e publicid</vt:lpstr>
      <vt:lpstr>Projetos Cofinanciados pela Uni</vt:lpstr>
      <vt:lpstr>COMPETE 2020</vt:lpstr>
      <vt:lpstr>Plano de Recuperação e Resiliên</vt:lpstr>
      <vt:lpstr>Formularios</vt:lpstr>
      <vt:lpstr>Ajuda</vt:lpstr>
      <vt:lpstr>e-Balcão</vt:lpstr>
      <vt:lpstr>Acessibilidade</vt:lpstr>
      <vt:lpstr>Mapa do Site</vt:lpstr>
      <vt:lpstr>Faqs</vt:lpstr>
      <vt:lpstr>Links Úteis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Altran Luís Mendes</dc:creator>
  <cp:lastModifiedBy>Mendes, Luis</cp:lastModifiedBy>
  <dcterms:created xsi:type="dcterms:W3CDTF">2015-06-05T18:17:20Z</dcterms:created>
  <dcterms:modified xsi:type="dcterms:W3CDTF">2023-11-29T11:37:18Z</dcterms:modified>
</cp:coreProperties>
</file>